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3740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'!$A$1:$E$23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1" i="102" l="1"/>
  <c r="D20" i="102"/>
  <c r="D14" i="102"/>
  <c r="D13" i="102"/>
  <c r="E15" i="104" l="1"/>
  <c r="J15" i="104" l="1"/>
  <c r="E14" i="104"/>
  <c r="J14" i="104" s="1"/>
  <c r="B1" i="102" l="1"/>
  <c r="J25" i="104" l="1"/>
  <c r="J23" i="104"/>
  <c r="J21" i="104"/>
  <c r="J20" i="104"/>
  <c r="J16" i="104"/>
  <c r="J17" i="104"/>
  <c r="J18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62" i="97" l="1"/>
  <c r="D6" i="102" s="1"/>
  <c r="D7" i="102" s="1"/>
  <c r="J52" i="97"/>
  <c r="D8" i="102" l="1"/>
  <c r="D10" i="102" l="1"/>
  <c r="E5" i="100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<sst xmlns="http://schemas.openxmlformats.org/spreadsheetml/2006/main" count="1362" uniqueCount="362">
  <si>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</si>
  <si>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</si>
  <si>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</si>
  <si>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</si>
  <si>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</si>
  <si>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</si>
  <si>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</si>
  <si>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</si>
  <si>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</si>
  <si>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</si>
  <si>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</si>
  <si>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</si>
  <si>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</si>
  <si>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</si>
  <si>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</si>
  <si>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</si>
  <si>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</si>
  <si>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</si>
  <si>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</si>
  <si>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</si>
  <si>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</si>
  <si>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</si>
  <si>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</si>
  <si>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</si>
  <si>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</si>
  <si>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</si>
  <si>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</si>
  <si>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</si>
  <si>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</si>
  <si>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</si>
  <si>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</si>
  <si>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</si>
  <si>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</si>
  <si>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</si>
  <si>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</si>
  <si>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</si>
  <si>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</si>
  <si>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</si>
  <si>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</si>
  <si>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</si>
  <si>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</si>
  <si>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</si>
  <si>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</si>
  <si>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</si>
  <si>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</si>
  <si>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</si>
  <si>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</si>
  <si>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</si>
  <si>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</si>
  <si>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</si>
  <si>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</si>
  <si>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</si>
  <si>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</si>
  <si>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</si>
  <si>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</si>
  <si>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</si>
  <si>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</si>
  <si>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</si>
  <si>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</si>
  <si>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</si>
  <si>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</si>
  <si>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</si>
  <si>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</si>
  <si>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</si>
  <si>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</si>
  <si>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</si>
  <si>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</si>
  <si>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</si>
  <si>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</si>
  <si>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</si>
  <si>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</si>
  <si>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</si>
  <si>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</si>
  <si>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</si>
  <si>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</si>
  <si>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</si>
  <si>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</si>
  <si>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</si>
  <si>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</si>
  <si>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</si>
  <si>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</si>
  <si>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</si>
  <si>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</si>
  <si>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</si>
  <si>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</si>
  <si>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</si>
  <si>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</si>
  <si>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</si>
  <si>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</si>
  <si>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</si>
  <si>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Наименование объекта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</si>
  <si>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</si>
  <si>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</si>
  <si>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</si>
  <si>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</si>
  <si>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</si>
  <si>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</si>
  <si>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</si>
  <si>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</si>
  <si>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</si>
  <si>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</si>
  <si>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</si>
  <si>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</si>
  <si>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</si>
  <si>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</si>
  <si>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</si>
  <si>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</si>
  <si>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</si>
  <si>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</si>
  <si>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</si>
  <si>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</si>
  <si>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</si>
  <si>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</si>
  <si>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</si>
  <si>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</si>
  <si>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</si>
  <si>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</si>
  <si>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</si>
  <si>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</si>
  <si>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</si>
  <si>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</si>
  <si>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</si>
  <si>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</si>
  <si>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</si>
  <si>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</si>
  <si>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</si>
  <si>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</si>
  <si>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</si>
  <si>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</si>
  <si>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</si>
  <si>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</si>
  <si>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</si>
  <si>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</si>
  <si>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</si>
  <si>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</si>
  <si>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</si>
  <si>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</si>
  <si>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</si>
  <si>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</si>
  <si>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</si>
  <si>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</si>
  <si>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</si>
  <si>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</si>
  <si>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</si>
  <si>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</si>
  <si>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</si>
  <si>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</si>
  <si>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</si>
  <si>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</si>
  <si>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</si>
  <si>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</si>
  <si>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</si>
  <si>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</si>
  <si>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</si>
  <si>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</si>
  <si>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</si>
  <si>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</si>
  <si>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</si>
  <si>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</si>
  <si>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</si>
  <si>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</si>
  <si>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</si>
  <si>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</si>
  <si>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</si>
  <si>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</si>
  <si>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</si>
  <si>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</si>
  <si>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</si>
  <si>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</si>
  <si>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</si>
  <si>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</si>
  <si>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</si>
  <si>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</si>
  <si>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</si>
  <si>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</si>
  <si>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</si>
  <si>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</si>
  <si>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</si>
  <si>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</si>
  <si>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</si>
  <si>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</si>
  <si>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</si>
  <si>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</si>
  <si>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</si>
  <si>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</si>
  <si>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</si>
  <si>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</si>
  <si>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</si>
  <si>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</si>
  <si>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</si>
  <si>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</si>
  <si>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</si>
  <si>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</si>
  <si>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</si>
  <si>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</si>
  <si>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</si>
  <si>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</si>
  <si>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</si>
  <si>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</si>
  <si>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</si>
  <si>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</si>
  <si>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</si>
  <si>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</si>
  <si>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</si>
  <si>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</si>
  <si>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</si>
  <si>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</si>
  <si>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</si>
  <si>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</si>
  <si>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</si>
  <si>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</si>
  <si>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</si>
  <si>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</si>
  <si>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</si>
  <si>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</si>
  <si>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</si>
  <si>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</si>
  <si>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</si>
  <si>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</si>
  <si>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</si>
  <si>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</si>
  <si>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</si>
  <si>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</si>
  <si>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</si>
  <si>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</si>
  <si>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</si>
  <si>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</si>
  <si>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</si>
  <si>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</si>
  <si>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</si>
  <si>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</si>
  <si>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</si>
  <si>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</si>
  <si>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</si>
  <si>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</si>
  <si>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</si>
  <si>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</si>
  <si>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</si>
  <si>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</si>
  <si>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</si>
  <si>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</si>
  <si>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</si>
  <si>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</si>
  <si>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</si>
  <si>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</si>
  <si>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</si>
  <si>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</si>
  <si>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</si>
  <si>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</si>
  <si>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</si>
  <si>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</si>
  <si>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</si>
  <si>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</si>
  <si>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</si>
  <si>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</si>
  <si>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</si>
  <si>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</si>
  <si>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</si>
  <si>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</si>
  <si>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</si>
  <si>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</si>
  <si>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</si>
  <si>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</si>
  <si>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</si>
  <si>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</si>
  <si>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</si>
  <si>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</si>
  <si>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</si>
  <si>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</si>
  <si>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</si>
  <si>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</si>
  <si>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</si>
  <si>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</si>
  <si>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</si>
  <si>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</si>
  <si>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</si>
  <si>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</si>
  <si>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</si>
  <si>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</si>
  <si>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</si>
  <si>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</si>
  <si>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</si>
  <si>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</si>
  <si>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</si>
  <si>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</si>
  <si>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</si>
  <si>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</si>
  <si>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</si>
  <si>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</si>
  <si>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</si>
  <si>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</si>
  <si>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</si>
  <si>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</si>
  <si>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</si>
  <si>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</si>
  <si>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</si>
  <si>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</si>
  <si>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</si>
  <si>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</si>
  <si>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</si>
  <si>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</si>
  <si>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</si>
  <si>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</si>
  <si>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</si>
  <si>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</si>
  <si>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</si>
  <si>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</si>
  <si>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</si>
  <si>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</si>
  <si>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</si>
  <si>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</si>
  <si>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</si>
  <si>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</si>
  <si>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</si>
  <si>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</si>
  <si>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</si>
  <si>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</si>
  <si>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</si>
  <si>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</si>
  <si>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</si>
  <si>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</si>
  <si>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</si>
  <si>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</si>
  <si>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</si>
  <si>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</si>
  <si>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</si>
  <si>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</si>
  <si>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</si>
  <si>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</si>
  <si>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</si>
  <si>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</si>
  <si>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</si>
  <si>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</si>
  <si>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</si>
  <si>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</si>
  <si>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</si>
  <si>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</si>
  <si>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</si>
  <si>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</si>
  <si>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</si>
  <si>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</si>
  <si>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</si>
  <si>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</si>
  <si>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</si>
  <si>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</si>
  <si>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</si>
  <si>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</si>
  <si>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</si>
  <si>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</si>
  <si>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</si>
  <si>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</si>
  <si>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</si>
  <si>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</si>
  <si>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</si>
  <si>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</si>
  <si>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</si>
  <si>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</si>
  <si>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2020-2024 год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</si>
  <si>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</si>
  <si>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</si>
  <si>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J_0000000001</t>
  </si>
  <si>
    <t>Инвестиционная программа ООО "ИнвестГрадСтрой"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</si>
</sst>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87;&#1086;%20&#1055;&#1088;&#1080;&#1082;&#1072;&#1079;&#1091;%20380%20&#1048;&#1055;%202020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228_1074205010351_01_1_69_"/>
      <sheetName val="E0228_1074205010351_01_2_69"/>
      <sheetName val="E0228_1074205010351_01_3_69"/>
      <sheetName val="E0228_1074205010351_01_4_69"/>
      <sheetName val="E0228_1074205010351_01_5_69"/>
      <sheetName val="E0228_1074205010351_02_0_69_"/>
      <sheetName val="E0228_1074205010351_03_0_69_"/>
      <sheetName val="E0228_1074205010351_04_0_69_"/>
      <sheetName val="E0228_1074205010351_05_0_69_"/>
      <sheetName val="E0228_1074205010351_06_0_69_"/>
      <sheetName val="E0228_1074205010351_07_0_69_"/>
      <sheetName val="E0228_1074205010351_08_0_69_"/>
      <sheetName val="E0228_1074205010351_09_0_69_"/>
      <sheetName val="E0228_1074205010351_10_0_69_"/>
      <sheetName val="E0228_1074205010351_11_1_69_"/>
      <sheetName val="E0228_1074205010351_11_2_69_"/>
      <sheetName val="E0228_1074205010351_11_3_69_"/>
      <sheetName val="E0228_1074205010351_12_0_69_"/>
      <sheetName val="E0228_1074205010351_13_0_69_"/>
      <sheetName val="E0228_1074205010351_14_0_69_"/>
      <sheetName val="E0228_1074205010351_15_0_69_"/>
      <sheetName val="E0228_1074205010351_16_0_69_"/>
      <sheetName val="E0228_1074205010351_17_0_69_"/>
      <sheetName val="E0228_1074205010351_18_0_69_"/>
      <sheetName val="E0228_1074205010351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4">
          <cell r="AV44">
            <v>2.7612000000000001</v>
          </cell>
          <cell r="BF44">
            <v>1.5995999999999999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H15" sqref="H1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53" t="s">
        <v>340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x14ac:dyDescent="0.25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25">
      <c r="A3" s="154" t="s">
        <v>361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5">
      <c r="A4" s="155" t="s">
        <v>343</v>
      </c>
      <c r="B4" s="155"/>
      <c r="C4" s="155"/>
      <c r="D4" s="155"/>
      <c r="E4" s="155"/>
      <c r="F4" s="155"/>
      <c r="G4" s="155"/>
      <c r="H4" s="155"/>
      <c r="I4" s="155"/>
      <c r="J4" s="155"/>
    </row>
    <row r="5" spans="1:10" x14ac:dyDescent="0.25">
      <c r="A5" s="154" t="s">
        <v>357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0" ht="53.25" customHeight="1" x14ac:dyDescent="0.25">
      <c r="A6" s="144" t="s">
        <v>80</v>
      </c>
      <c r="B6" s="145"/>
      <c r="C6" s="146"/>
      <c r="D6" s="147" t="s">
        <v>356</v>
      </c>
      <c r="E6" s="148"/>
      <c r="F6" s="148"/>
      <c r="G6" s="148"/>
      <c r="H6" s="148"/>
      <c r="I6" s="148"/>
      <c r="J6" s="149"/>
    </row>
    <row r="7" spans="1:10" x14ac:dyDescent="0.25">
      <c r="A7" s="144" t="s">
        <v>341</v>
      </c>
      <c r="B7" s="145"/>
      <c r="C7" s="146"/>
      <c r="D7" s="150" t="s">
        <v>360</v>
      </c>
      <c r="E7" s="151"/>
      <c r="F7" s="151"/>
      <c r="G7" s="151"/>
      <c r="H7" s="151"/>
      <c r="I7" s="151"/>
      <c r="J7" s="152"/>
    </row>
    <row r="8" spans="1:10" ht="15.75" customHeight="1" x14ac:dyDescent="0.25">
      <c r="A8" s="162" t="s">
        <v>342</v>
      </c>
      <c r="B8" s="162"/>
      <c r="C8" s="162"/>
      <c r="D8" s="162"/>
      <c r="E8" s="162"/>
      <c r="F8" s="162"/>
      <c r="G8" s="162"/>
      <c r="H8" s="162"/>
      <c r="I8" s="162"/>
      <c r="J8" s="162"/>
    </row>
    <row r="9" spans="1:10" ht="15.75" customHeight="1" x14ac:dyDescent="0.25">
      <c r="A9" s="163" t="s">
        <v>0</v>
      </c>
      <c r="B9" s="166" t="s">
        <v>2</v>
      </c>
      <c r="C9" s="169" t="s">
        <v>18</v>
      </c>
      <c r="D9" s="169"/>
      <c r="E9" s="169"/>
      <c r="F9" s="169"/>
      <c r="G9" s="169"/>
      <c r="H9" s="169"/>
      <c r="I9" s="169"/>
      <c r="J9" s="169"/>
    </row>
    <row r="10" spans="1:10" ht="33.75" customHeight="1" x14ac:dyDescent="0.25">
      <c r="A10" s="164"/>
      <c r="B10" s="167"/>
      <c r="C10" s="170" t="s">
        <v>8</v>
      </c>
      <c r="D10" s="170"/>
      <c r="E10" s="170"/>
      <c r="F10" s="170"/>
      <c r="G10" s="170" t="s">
        <v>53</v>
      </c>
      <c r="H10" s="170"/>
      <c r="I10" s="170"/>
      <c r="J10" s="170"/>
    </row>
    <row r="11" spans="1:10" s="8" customFormat="1" ht="63" x14ac:dyDescent="0.25">
      <c r="A11" s="165"/>
      <c r="B11" s="168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129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1">
        <v>3</v>
      </c>
      <c r="D12" s="142">
        <v>4</v>
      </c>
      <c r="E12" s="141">
        <v>5</v>
      </c>
      <c r="F12" s="142">
        <v>6</v>
      </c>
      <c r="G12" s="141">
        <v>7</v>
      </c>
      <c r="H12" s="142">
        <v>8</v>
      </c>
      <c r="I12" s="141">
        <v>9</v>
      </c>
      <c r="J12" s="142">
        <v>10</v>
      </c>
    </row>
    <row r="13" spans="1:10" s="16" customFormat="1" ht="56.25" customHeight="1" x14ac:dyDescent="0.25">
      <c r="A13" s="121">
        <v>1</v>
      </c>
      <c r="B13" s="13" t="s">
        <v>316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317</v>
      </c>
      <c r="C14" s="136">
        <v>0.23</v>
      </c>
      <c r="D14" s="136" t="s">
        <v>318</v>
      </c>
      <c r="E14" s="136">
        <f>4*5</f>
        <v>20</v>
      </c>
      <c r="F14" s="136" t="s">
        <v>319</v>
      </c>
      <c r="G14" s="14" t="s">
        <v>320</v>
      </c>
      <c r="H14" s="3">
        <v>11</v>
      </c>
      <c r="I14" s="3">
        <v>1.02</v>
      </c>
      <c r="J14" s="9">
        <f>E14*H14*I14</f>
        <v>224.4</v>
      </c>
    </row>
    <row r="15" spans="1:10" s="16" customFormat="1" ht="57" customHeight="1" x14ac:dyDescent="0.25">
      <c r="A15" s="121" t="s">
        <v>40</v>
      </c>
      <c r="B15" s="13" t="s">
        <v>317</v>
      </c>
      <c r="C15" s="136">
        <v>0.4</v>
      </c>
      <c r="D15" s="136" t="s">
        <v>321</v>
      </c>
      <c r="E15" s="136">
        <f>343-E14</f>
        <v>323</v>
      </c>
      <c r="F15" s="136" t="s">
        <v>319</v>
      </c>
      <c r="G15" s="14" t="s">
        <v>320</v>
      </c>
      <c r="H15" s="3">
        <v>16.5</v>
      </c>
      <c r="I15" s="3">
        <v>1.02</v>
      </c>
      <c r="J15" s="9">
        <f>E15*H15*I15</f>
        <v>5436.09</v>
      </c>
    </row>
    <row r="16" spans="1:10" s="16" customFormat="1" ht="65.25" customHeight="1" x14ac:dyDescent="0.25">
      <c r="A16" s="121" t="s">
        <v>69</v>
      </c>
      <c r="B16" s="13" t="s">
        <v>317</v>
      </c>
      <c r="C16" s="136">
        <v>0.4</v>
      </c>
      <c r="D16" s="136" t="s">
        <v>322</v>
      </c>
      <c r="E16" s="140"/>
      <c r="F16" s="136" t="s">
        <v>319</v>
      </c>
      <c r="G16" s="14" t="s">
        <v>320</v>
      </c>
      <c r="H16" s="3">
        <v>27</v>
      </c>
      <c r="I16" s="3">
        <v>1.02</v>
      </c>
      <c r="J16" s="9">
        <f t="shared" ref="J16:J25" si="0">E16*H16*I16</f>
        <v>0</v>
      </c>
    </row>
    <row r="17" spans="1:10" s="16" customFormat="1" ht="65.25" customHeight="1" x14ac:dyDescent="0.25">
      <c r="A17" s="121" t="s">
        <v>92</v>
      </c>
      <c r="B17" s="13" t="s">
        <v>317</v>
      </c>
      <c r="C17" s="121" t="s">
        <v>114</v>
      </c>
      <c r="D17" s="136" t="s">
        <v>323</v>
      </c>
      <c r="E17" s="136"/>
      <c r="F17" s="136" t="s">
        <v>319</v>
      </c>
      <c r="G17" s="14" t="s">
        <v>320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94</v>
      </c>
      <c r="B18" s="13" t="s">
        <v>106</v>
      </c>
      <c r="C18" s="136" t="s">
        <v>75</v>
      </c>
      <c r="D18" s="136" t="s">
        <v>324</v>
      </c>
      <c r="E18" s="136"/>
      <c r="F18" s="136" t="s">
        <v>10</v>
      </c>
      <c r="G18" s="14" t="s">
        <v>325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164</v>
      </c>
      <c r="B19" s="13" t="s">
        <v>326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327</v>
      </c>
      <c r="C20" s="136" t="s">
        <v>52</v>
      </c>
      <c r="D20" s="136" t="s">
        <v>328</v>
      </c>
      <c r="E20" s="136"/>
      <c r="F20" s="136" t="s">
        <v>330</v>
      </c>
      <c r="G20" s="14" t="s">
        <v>331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327</v>
      </c>
      <c r="C21" s="136" t="s">
        <v>52</v>
      </c>
      <c r="D21" s="136" t="s">
        <v>329</v>
      </c>
      <c r="E21" s="136"/>
      <c r="F21" s="136" t="s">
        <v>354</v>
      </c>
      <c r="G21" s="14" t="s">
        <v>331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164</v>
      </c>
      <c r="B22" s="13" t="s">
        <v>332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165</v>
      </c>
      <c r="B23" s="13" t="s">
        <v>333</v>
      </c>
      <c r="C23" s="136" t="s">
        <v>52</v>
      </c>
      <c r="D23" s="136" t="s">
        <v>334</v>
      </c>
      <c r="E23" s="136"/>
      <c r="F23" s="136" t="s">
        <v>10</v>
      </c>
      <c r="G23" s="14" t="s">
        <v>335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164</v>
      </c>
      <c r="B24" s="13" t="s">
        <v>336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165</v>
      </c>
      <c r="B25" s="13" t="s">
        <v>337</v>
      </c>
      <c r="C25" s="136" t="s">
        <v>52</v>
      </c>
      <c r="D25" s="136" t="s">
        <v>339</v>
      </c>
      <c r="E25" s="136"/>
      <c r="F25" s="136" t="s">
        <v>12</v>
      </c>
      <c r="G25" s="14" t="s">
        <v>338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5660.49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7"/>
      <c r="B28" s="157"/>
      <c r="H28" s="138"/>
      <c r="I28" s="138"/>
    </row>
    <row r="29" spans="1:10" s="31" customFormat="1" ht="41.25" customHeight="1" x14ac:dyDescent="0.25">
      <c r="A29" s="157"/>
      <c r="B29" s="157"/>
      <c r="H29" s="138"/>
      <c r="I29" s="138"/>
    </row>
    <row r="30" spans="1:10" s="31" customFormat="1" ht="38.25" customHeight="1" x14ac:dyDescent="0.25">
      <c r="A30" s="157"/>
      <c r="B30" s="157"/>
      <c r="H30" s="138"/>
      <c r="I30" s="138"/>
    </row>
    <row r="31" spans="1:10" s="31" customFormat="1" ht="18.75" customHeight="1" x14ac:dyDescent="0.25">
      <c r="A31" s="158"/>
      <c r="B31" s="158"/>
      <c r="H31" s="138"/>
      <c r="I31" s="138"/>
    </row>
    <row r="32" spans="1:10" s="31" customFormat="1" ht="217.5" customHeight="1" x14ac:dyDescent="0.25">
      <c r="A32" s="159"/>
      <c r="B32" s="160"/>
      <c r="H32" s="138"/>
      <c r="I32" s="138"/>
    </row>
    <row r="33" spans="1:2" ht="53.25" customHeight="1" x14ac:dyDescent="0.25">
      <c r="A33" s="159"/>
      <c r="B33" s="161"/>
    </row>
    <row r="34" spans="1:2" x14ac:dyDescent="0.25">
      <c r="A34" s="156"/>
      <c r="B34" s="156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9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62" t="s">
        <v>344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5.75" customHeight="1" x14ac:dyDescent="0.25">
      <c r="A2" s="163" t="s">
        <v>0</v>
      </c>
      <c r="B2" s="166" t="s">
        <v>2</v>
      </c>
      <c r="C2" s="169" t="s">
        <v>18</v>
      </c>
      <c r="D2" s="169"/>
      <c r="E2" s="169"/>
      <c r="F2" s="169"/>
      <c r="G2" s="169"/>
      <c r="H2" s="169"/>
      <c r="I2" s="169"/>
      <c r="J2" s="169"/>
    </row>
    <row r="3" spans="1:10" ht="33.75" customHeight="1" x14ac:dyDescent="0.25">
      <c r="A3" s="164"/>
      <c r="B3" s="167"/>
      <c r="C3" s="170" t="s">
        <v>8</v>
      </c>
      <c r="D3" s="170"/>
      <c r="E3" s="170"/>
      <c r="F3" s="170"/>
      <c r="G3" s="170" t="s">
        <v>53</v>
      </c>
      <c r="H3" s="170"/>
      <c r="I3" s="170"/>
      <c r="J3" s="170"/>
    </row>
    <row r="4" spans="1:10" s="8" customFormat="1" ht="63" x14ac:dyDescent="0.25">
      <c r="A4" s="165"/>
      <c r="B4" s="168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129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1">
        <v>3</v>
      </c>
      <c r="D5" s="142">
        <v>4</v>
      </c>
      <c r="E5" s="141">
        <v>5</v>
      </c>
      <c r="F5" s="142">
        <v>6</v>
      </c>
      <c r="G5" s="141">
        <v>7</v>
      </c>
      <c r="H5" s="142">
        <v>8</v>
      </c>
      <c r="I5" s="141">
        <v>9</v>
      </c>
      <c r="J5" s="142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275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275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21" t="s">
        <v>69</v>
      </c>
      <c r="B9" s="13" t="s">
        <v>104</v>
      </c>
      <c r="C9" s="115" t="s">
        <v>75</v>
      </c>
      <c r="D9" s="115" t="s">
        <v>78</v>
      </c>
      <c r="E9" s="115"/>
      <c r="F9" s="115" t="s">
        <v>10</v>
      </c>
      <c r="G9" s="14" t="s">
        <v>275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92</v>
      </c>
      <c r="B10" s="13" t="s">
        <v>105</v>
      </c>
      <c r="C10" s="119" t="s">
        <v>75</v>
      </c>
      <c r="D10" s="119" t="s">
        <v>93</v>
      </c>
      <c r="E10" s="119"/>
      <c r="F10" s="119" t="s">
        <v>10</v>
      </c>
      <c r="G10" s="14" t="s">
        <v>275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94</v>
      </c>
      <c r="B11" s="13" t="s">
        <v>106</v>
      </c>
      <c r="C11" s="119" t="s">
        <v>75</v>
      </c>
      <c r="D11" s="119" t="s">
        <v>100</v>
      </c>
      <c r="E11" s="119"/>
      <c r="F11" s="119" t="s">
        <v>10</v>
      </c>
      <c r="G11" s="14" t="s">
        <v>275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95</v>
      </c>
      <c r="B12" s="13" t="s">
        <v>107</v>
      </c>
      <c r="C12" s="119" t="s">
        <v>75</v>
      </c>
      <c r="D12" s="119" t="s">
        <v>101</v>
      </c>
      <c r="E12" s="119"/>
      <c r="F12" s="119" t="s">
        <v>10</v>
      </c>
      <c r="G12" s="14" t="s">
        <v>275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96</v>
      </c>
      <c r="B13" s="13" t="s">
        <v>108</v>
      </c>
      <c r="C13" s="119" t="s">
        <v>75</v>
      </c>
      <c r="D13" s="119" t="s">
        <v>102</v>
      </c>
      <c r="E13" s="119"/>
      <c r="F13" s="119" t="s">
        <v>10</v>
      </c>
      <c r="G13" s="14" t="s">
        <v>275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21" t="s">
        <v>97</v>
      </c>
      <c r="B14" s="13" t="s">
        <v>109</v>
      </c>
      <c r="C14" s="119" t="s">
        <v>75</v>
      </c>
      <c r="D14" s="119" t="s">
        <v>103</v>
      </c>
      <c r="E14" s="119"/>
      <c r="F14" s="119" t="s">
        <v>10</v>
      </c>
      <c r="G14" s="14" t="s">
        <v>275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98</v>
      </c>
      <c r="B15" s="13" t="s">
        <v>110</v>
      </c>
      <c r="C15" s="136" t="s">
        <v>75</v>
      </c>
      <c r="D15" s="136" t="s">
        <v>277</v>
      </c>
      <c r="E15" s="136"/>
      <c r="F15" s="136" t="s">
        <v>10</v>
      </c>
      <c r="G15" s="14" t="s">
        <v>276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21" t="s">
        <v>99</v>
      </c>
      <c r="B16" s="13" t="s">
        <v>111</v>
      </c>
      <c r="C16" s="119" t="s">
        <v>75</v>
      </c>
      <c r="D16" s="136" t="s">
        <v>278</v>
      </c>
      <c r="E16" s="119"/>
      <c r="F16" s="119" t="s">
        <v>10</v>
      </c>
      <c r="G16" s="14" t="s">
        <v>276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21" t="s">
        <v>234</v>
      </c>
      <c r="B17" s="13" t="s">
        <v>280</v>
      </c>
      <c r="C17" s="119" t="s">
        <v>75</v>
      </c>
      <c r="D17" s="136" t="s">
        <v>279</v>
      </c>
      <c r="E17" s="119"/>
      <c r="F17" s="119" t="s">
        <v>10</v>
      </c>
      <c r="G17" s="14" t="s">
        <v>276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164</v>
      </c>
      <c r="B18" s="13" t="s">
        <v>299</v>
      </c>
      <c r="C18" s="136" t="s">
        <v>52</v>
      </c>
      <c r="D18" s="136" t="s">
        <v>52</v>
      </c>
      <c r="E18" s="136" t="s">
        <v>52</v>
      </c>
      <c r="F18" s="136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21" t="s">
        <v>41</v>
      </c>
      <c r="B19" s="13" t="s">
        <v>281</v>
      </c>
      <c r="C19" s="136" t="s">
        <v>52</v>
      </c>
      <c r="D19" s="136" t="s">
        <v>177</v>
      </c>
      <c r="E19" s="136"/>
      <c r="F19" s="136" t="s">
        <v>184</v>
      </c>
      <c r="G19" s="14" t="s">
        <v>176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21" t="s">
        <v>42</v>
      </c>
      <c r="B20" s="13" t="s">
        <v>281</v>
      </c>
      <c r="C20" s="136" t="s">
        <v>52</v>
      </c>
      <c r="D20" s="136" t="s">
        <v>178</v>
      </c>
      <c r="E20" s="136"/>
      <c r="F20" s="136" t="s">
        <v>184</v>
      </c>
      <c r="G20" s="14" t="s">
        <v>176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21" t="s">
        <v>165</v>
      </c>
      <c r="B21" s="13" t="s">
        <v>281</v>
      </c>
      <c r="C21" s="136" t="s">
        <v>52</v>
      </c>
      <c r="D21" s="136" t="s">
        <v>179</v>
      </c>
      <c r="E21" s="136"/>
      <c r="F21" s="136" t="s">
        <v>184</v>
      </c>
      <c r="G21" s="14" t="s">
        <v>176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166</v>
      </c>
      <c r="B22" s="13" t="s">
        <v>281</v>
      </c>
      <c r="C22" s="136" t="s">
        <v>52</v>
      </c>
      <c r="D22" s="136" t="s">
        <v>180</v>
      </c>
      <c r="E22" s="136"/>
      <c r="F22" s="136" t="s">
        <v>184</v>
      </c>
      <c r="G22" s="14" t="s">
        <v>176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167</v>
      </c>
      <c r="B23" s="13" t="s">
        <v>281</v>
      </c>
      <c r="C23" s="136" t="s">
        <v>52</v>
      </c>
      <c r="D23" s="136" t="s">
        <v>181</v>
      </c>
      <c r="E23" s="136"/>
      <c r="F23" s="136" t="s">
        <v>184</v>
      </c>
      <c r="G23" s="14" t="s">
        <v>176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170</v>
      </c>
      <c r="B24" s="13" t="s">
        <v>281</v>
      </c>
      <c r="C24" s="136" t="s">
        <v>52</v>
      </c>
      <c r="D24" s="136" t="s">
        <v>182</v>
      </c>
      <c r="E24" s="136"/>
      <c r="F24" s="136" t="s">
        <v>184</v>
      </c>
      <c r="G24" s="14" t="s">
        <v>176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171</v>
      </c>
      <c r="B25" s="13" t="s">
        <v>281</v>
      </c>
      <c r="C25" s="136" t="s">
        <v>52</v>
      </c>
      <c r="D25" s="136" t="s">
        <v>183</v>
      </c>
      <c r="E25" s="136"/>
      <c r="F25" s="136" t="s">
        <v>184</v>
      </c>
      <c r="G25" s="14" t="s">
        <v>176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21" t="s">
        <v>113</v>
      </c>
      <c r="B26" s="13" t="s">
        <v>289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36" t="s">
        <v>52</v>
      </c>
    </row>
    <row r="27" spans="1:10" s="16" customFormat="1" ht="54" customHeight="1" x14ac:dyDescent="0.25">
      <c r="A27" s="121" t="s">
        <v>43</v>
      </c>
      <c r="B27" s="13" t="s">
        <v>290</v>
      </c>
      <c r="C27" s="136" t="s">
        <v>75</v>
      </c>
      <c r="D27" s="136" t="s">
        <v>291</v>
      </c>
      <c r="E27" s="136"/>
      <c r="F27" s="136" t="s">
        <v>297</v>
      </c>
      <c r="G27" s="14" t="s">
        <v>112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21" t="s">
        <v>44</v>
      </c>
      <c r="B28" s="13" t="s">
        <v>290</v>
      </c>
      <c r="C28" s="136" t="s">
        <v>75</v>
      </c>
      <c r="D28" s="136" t="s">
        <v>292</v>
      </c>
      <c r="E28" s="136"/>
      <c r="F28" s="136" t="s">
        <v>297</v>
      </c>
      <c r="G28" s="14" t="s">
        <v>112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21" t="s">
        <v>248</v>
      </c>
      <c r="B29" s="13" t="s">
        <v>290</v>
      </c>
      <c r="C29" s="136" t="s">
        <v>75</v>
      </c>
      <c r="D29" s="136" t="s">
        <v>293</v>
      </c>
      <c r="E29" s="136"/>
      <c r="F29" s="136" t="s">
        <v>297</v>
      </c>
      <c r="G29" s="14" t="s">
        <v>112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21" t="s">
        <v>249</v>
      </c>
      <c r="B30" s="13" t="s">
        <v>290</v>
      </c>
      <c r="C30" s="136" t="s">
        <v>75</v>
      </c>
      <c r="D30" s="136" t="s">
        <v>294</v>
      </c>
      <c r="E30" s="136"/>
      <c r="F30" s="136" t="s">
        <v>297</v>
      </c>
      <c r="G30" s="14" t="s">
        <v>112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21" t="s">
        <v>250</v>
      </c>
      <c r="B31" s="13" t="s">
        <v>290</v>
      </c>
      <c r="C31" s="136" t="s">
        <v>75</v>
      </c>
      <c r="D31" s="136" t="s">
        <v>295</v>
      </c>
      <c r="E31" s="136"/>
      <c r="F31" s="136" t="s">
        <v>297</v>
      </c>
      <c r="G31" s="14" t="s">
        <v>112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21" t="s">
        <v>251</v>
      </c>
      <c r="B32" s="13" t="s">
        <v>290</v>
      </c>
      <c r="C32" s="136" t="s">
        <v>75</v>
      </c>
      <c r="D32" s="136" t="s">
        <v>296</v>
      </c>
      <c r="E32" s="136"/>
      <c r="F32" s="136" t="s">
        <v>297</v>
      </c>
      <c r="G32" s="14" t="s">
        <v>112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21" t="s">
        <v>72</v>
      </c>
      <c r="B33" s="13" t="s">
        <v>298</v>
      </c>
      <c r="C33" s="136" t="s">
        <v>52</v>
      </c>
      <c r="D33" s="136" t="s">
        <v>52</v>
      </c>
      <c r="E33" s="136" t="s">
        <v>52</v>
      </c>
      <c r="F33" s="136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21" t="s">
        <v>51</v>
      </c>
      <c r="B34" s="13" t="s">
        <v>290</v>
      </c>
      <c r="C34" s="136" t="s">
        <v>52</v>
      </c>
      <c r="D34" s="136" t="s">
        <v>177</v>
      </c>
      <c r="E34" s="136"/>
      <c r="F34" s="136" t="s">
        <v>184</v>
      </c>
      <c r="G34" s="14" t="s">
        <v>176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21" t="s">
        <v>185</v>
      </c>
      <c r="B35" s="13" t="s">
        <v>290</v>
      </c>
      <c r="C35" s="136" t="s">
        <v>52</v>
      </c>
      <c r="D35" s="136" t="s">
        <v>178</v>
      </c>
      <c r="E35" s="136"/>
      <c r="F35" s="136" t="s">
        <v>184</v>
      </c>
      <c r="G35" s="14" t="s">
        <v>176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21" t="s">
        <v>269</v>
      </c>
      <c r="B36" s="13" t="s">
        <v>290</v>
      </c>
      <c r="C36" s="136" t="s">
        <v>52</v>
      </c>
      <c r="D36" s="136" t="s">
        <v>179</v>
      </c>
      <c r="E36" s="136"/>
      <c r="F36" s="136" t="s">
        <v>184</v>
      </c>
      <c r="G36" s="14" t="s">
        <v>176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21" t="s">
        <v>270</v>
      </c>
      <c r="B37" s="13" t="s">
        <v>290</v>
      </c>
      <c r="C37" s="136" t="s">
        <v>52</v>
      </c>
      <c r="D37" s="136" t="s">
        <v>180</v>
      </c>
      <c r="E37" s="136"/>
      <c r="F37" s="136" t="s">
        <v>184</v>
      </c>
      <c r="G37" s="14" t="s">
        <v>176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271</v>
      </c>
      <c r="B38" s="13" t="s">
        <v>290</v>
      </c>
      <c r="C38" s="136" t="s">
        <v>52</v>
      </c>
      <c r="D38" s="136" t="s">
        <v>181</v>
      </c>
      <c r="E38" s="136"/>
      <c r="F38" s="136" t="s">
        <v>184</v>
      </c>
      <c r="G38" s="14" t="s">
        <v>176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272</v>
      </c>
      <c r="B39" s="13" t="s">
        <v>290</v>
      </c>
      <c r="C39" s="136" t="s">
        <v>52</v>
      </c>
      <c r="D39" s="136" t="s">
        <v>182</v>
      </c>
      <c r="E39" s="136"/>
      <c r="F39" s="136" t="s">
        <v>184</v>
      </c>
      <c r="G39" s="14" t="s">
        <v>176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288</v>
      </c>
      <c r="B40" s="13" t="s">
        <v>290</v>
      </c>
      <c r="C40" s="136" t="s">
        <v>52</v>
      </c>
      <c r="D40" s="136" t="s">
        <v>183</v>
      </c>
      <c r="E40" s="136"/>
      <c r="F40" s="136" t="s">
        <v>184</v>
      </c>
      <c r="G40" s="14" t="s">
        <v>176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302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303</v>
      </c>
      <c r="C42" s="45" t="s">
        <v>75</v>
      </c>
      <c r="D42" s="136" t="s">
        <v>305</v>
      </c>
      <c r="E42" s="45"/>
      <c r="F42" s="45" t="s">
        <v>297</v>
      </c>
      <c r="G42" s="137" t="s">
        <v>304</v>
      </c>
      <c r="H42" s="137">
        <v>1358</v>
      </c>
      <c r="I42" s="137">
        <v>1.06</v>
      </c>
      <c r="J42" s="117">
        <f>+E42*H42</f>
        <v>0</v>
      </c>
    </row>
    <row r="43" spans="1:10" s="16" customFormat="1" ht="65.25" customHeight="1" x14ac:dyDescent="0.25">
      <c r="A43" s="121" t="s">
        <v>74</v>
      </c>
      <c r="B43" s="13" t="s">
        <v>306</v>
      </c>
      <c r="C43" s="136" t="s">
        <v>52</v>
      </c>
      <c r="D43" s="136" t="s">
        <v>52</v>
      </c>
      <c r="E43" s="136" t="s">
        <v>52</v>
      </c>
      <c r="F43" s="136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21" t="s">
        <v>47</v>
      </c>
      <c r="B44" s="13" t="s">
        <v>303</v>
      </c>
      <c r="C44" s="136" t="s">
        <v>52</v>
      </c>
      <c r="D44" s="136" t="s">
        <v>177</v>
      </c>
      <c r="E44" s="136"/>
      <c r="F44" s="136" t="s">
        <v>184</v>
      </c>
      <c r="G44" s="14" t="s">
        <v>176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21" t="s">
        <v>48</v>
      </c>
      <c r="B45" s="13" t="s">
        <v>303</v>
      </c>
      <c r="C45" s="136" t="s">
        <v>52</v>
      </c>
      <c r="D45" s="136" t="s">
        <v>178</v>
      </c>
      <c r="E45" s="136"/>
      <c r="F45" s="136" t="s">
        <v>184</v>
      </c>
      <c r="G45" s="14" t="s">
        <v>176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21" t="s">
        <v>186</v>
      </c>
      <c r="B46" s="13" t="s">
        <v>303</v>
      </c>
      <c r="C46" s="136" t="s">
        <v>52</v>
      </c>
      <c r="D46" s="136" t="s">
        <v>179</v>
      </c>
      <c r="E46" s="136"/>
      <c r="F46" s="136" t="s">
        <v>184</v>
      </c>
      <c r="G46" s="14" t="s">
        <v>176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21" t="s">
        <v>187</v>
      </c>
      <c r="B47" s="13" t="s">
        <v>303</v>
      </c>
      <c r="C47" s="136" t="s">
        <v>52</v>
      </c>
      <c r="D47" s="136" t="s">
        <v>180</v>
      </c>
      <c r="E47" s="136"/>
      <c r="F47" s="136" t="s">
        <v>184</v>
      </c>
      <c r="G47" s="14" t="s">
        <v>176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188</v>
      </c>
      <c r="B48" s="13" t="s">
        <v>303</v>
      </c>
      <c r="C48" s="136" t="s">
        <v>52</v>
      </c>
      <c r="D48" s="136" t="s">
        <v>181</v>
      </c>
      <c r="E48" s="136"/>
      <c r="F48" s="136" t="s">
        <v>184</v>
      </c>
      <c r="G48" s="14" t="s">
        <v>176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189</v>
      </c>
      <c r="B49" s="13" t="s">
        <v>303</v>
      </c>
      <c r="C49" s="136" t="s">
        <v>52</v>
      </c>
      <c r="D49" s="136" t="s">
        <v>182</v>
      </c>
      <c r="E49" s="136"/>
      <c r="F49" s="136" t="s">
        <v>184</v>
      </c>
      <c r="G49" s="14" t="s">
        <v>176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307</v>
      </c>
      <c r="B50" s="13" t="s">
        <v>303</v>
      </c>
      <c r="C50" s="136" t="s">
        <v>52</v>
      </c>
      <c r="D50" s="136" t="s">
        <v>183</v>
      </c>
      <c r="E50" s="136"/>
      <c r="F50" s="136" t="s">
        <v>184</v>
      </c>
      <c r="G50" s="14" t="s">
        <v>176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282</v>
      </c>
      <c r="C52" s="45" t="s">
        <v>75</v>
      </c>
      <c r="D52" s="45" t="s">
        <v>284</v>
      </c>
      <c r="E52" s="45"/>
      <c r="F52" s="45" t="s">
        <v>10</v>
      </c>
      <c r="G52" s="116" t="s">
        <v>285</v>
      </c>
      <c r="H52" s="120">
        <v>1615</v>
      </c>
      <c r="I52" s="137">
        <v>1.03</v>
      </c>
      <c r="J52" s="117">
        <f>+E52*H52</f>
        <v>0</v>
      </c>
    </row>
    <row r="53" spans="1:10" ht="35.25" customHeight="1" x14ac:dyDescent="0.25">
      <c r="A53" s="49" t="s">
        <v>25</v>
      </c>
      <c r="B53" s="13" t="s">
        <v>283</v>
      </c>
      <c r="C53" s="45" t="s">
        <v>75</v>
      </c>
      <c r="D53" s="45" t="s">
        <v>287</v>
      </c>
      <c r="E53" s="45"/>
      <c r="F53" s="45" t="s">
        <v>10</v>
      </c>
      <c r="G53" s="116" t="s">
        <v>286</v>
      </c>
      <c r="H53" s="120">
        <v>964</v>
      </c>
      <c r="I53" s="137">
        <v>1.01</v>
      </c>
      <c r="J53" s="117">
        <f>+E53*H53</f>
        <v>0</v>
      </c>
    </row>
    <row r="54" spans="1:10" s="16" customFormat="1" ht="65.25" customHeight="1" x14ac:dyDescent="0.25">
      <c r="A54" s="121" t="s">
        <v>308</v>
      </c>
      <c r="B54" s="13" t="s">
        <v>300</v>
      </c>
      <c r="C54" s="136" t="s">
        <v>52</v>
      </c>
      <c r="D54" s="136" t="s">
        <v>52</v>
      </c>
      <c r="E54" s="136" t="s">
        <v>52</v>
      </c>
      <c r="F54" s="136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21" t="s">
        <v>309</v>
      </c>
      <c r="B55" s="13" t="s">
        <v>301</v>
      </c>
      <c r="C55" s="136" t="s">
        <v>52</v>
      </c>
      <c r="D55" s="136" t="s">
        <v>177</v>
      </c>
      <c r="E55" s="136"/>
      <c r="F55" s="136" t="s">
        <v>184</v>
      </c>
      <c r="G55" s="14" t="s">
        <v>176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21" t="s">
        <v>310</v>
      </c>
      <c r="B56" s="13" t="s">
        <v>301</v>
      </c>
      <c r="C56" s="136" t="s">
        <v>52</v>
      </c>
      <c r="D56" s="136" t="s">
        <v>178</v>
      </c>
      <c r="E56" s="136"/>
      <c r="F56" s="136" t="s">
        <v>184</v>
      </c>
      <c r="G56" s="14" t="s">
        <v>176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21" t="s">
        <v>311</v>
      </c>
      <c r="B57" s="13" t="s">
        <v>301</v>
      </c>
      <c r="C57" s="136" t="s">
        <v>52</v>
      </c>
      <c r="D57" s="136" t="s">
        <v>179</v>
      </c>
      <c r="E57" s="136"/>
      <c r="F57" s="136" t="s">
        <v>184</v>
      </c>
      <c r="G57" s="14" t="s">
        <v>176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312</v>
      </c>
      <c r="B58" s="13" t="s">
        <v>301</v>
      </c>
      <c r="C58" s="136" t="s">
        <v>52</v>
      </c>
      <c r="D58" s="136" t="s">
        <v>180</v>
      </c>
      <c r="E58" s="136"/>
      <c r="F58" s="136" t="s">
        <v>184</v>
      </c>
      <c r="G58" s="14" t="s">
        <v>176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313</v>
      </c>
      <c r="B59" s="13" t="s">
        <v>301</v>
      </c>
      <c r="C59" s="136" t="s">
        <v>52</v>
      </c>
      <c r="D59" s="136" t="s">
        <v>181</v>
      </c>
      <c r="E59" s="136"/>
      <c r="F59" s="136" t="s">
        <v>184</v>
      </c>
      <c r="G59" s="14" t="s">
        <v>176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314</v>
      </c>
      <c r="B60" s="13" t="s">
        <v>301</v>
      </c>
      <c r="C60" s="136" t="s">
        <v>52</v>
      </c>
      <c r="D60" s="136" t="s">
        <v>182</v>
      </c>
      <c r="E60" s="136"/>
      <c r="F60" s="136" t="s">
        <v>184</v>
      </c>
      <c r="G60" s="14" t="s">
        <v>176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315</v>
      </c>
      <c r="B61" s="13" t="s">
        <v>301</v>
      </c>
      <c r="C61" s="136" t="s">
        <v>52</v>
      </c>
      <c r="D61" s="136" t="s">
        <v>183</v>
      </c>
      <c r="E61" s="136"/>
      <c r="F61" s="136" t="s">
        <v>184</v>
      </c>
      <c r="G61" s="14" t="s">
        <v>176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5" t="s">
        <v>52</v>
      </c>
      <c r="D62" s="115" t="s">
        <v>52</v>
      </c>
      <c r="E62" s="115" t="s">
        <v>52</v>
      </c>
      <c r="F62" s="115" t="s">
        <v>52</v>
      </c>
      <c r="G62" s="115" t="s">
        <v>52</v>
      </c>
      <c r="H62" s="119" t="s">
        <v>52</v>
      </c>
      <c r="I62" s="136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7"/>
      <c r="B64" s="157"/>
      <c r="H64" s="124"/>
      <c r="I64" s="138"/>
    </row>
    <row r="65" spans="1:9" s="31" customFormat="1" ht="41.25" customHeight="1" x14ac:dyDescent="0.25">
      <c r="A65" s="157"/>
      <c r="B65" s="157"/>
      <c r="H65" s="124"/>
      <c r="I65" s="138"/>
    </row>
    <row r="66" spans="1:9" s="31" customFormat="1" ht="38.25" customHeight="1" x14ac:dyDescent="0.25">
      <c r="A66" s="157"/>
      <c r="B66" s="157"/>
      <c r="H66" s="124"/>
      <c r="I66" s="138"/>
    </row>
    <row r="67" spans="1:9" s="31" customFormat="1" ht="18.75" customHeight="1" x14ac:dyDescent="0.25">
      <c r="A67" s="158"/>
      <c r="B67" s="158"/>
      <c r="H67" s="124"/>
      <c r="I67" s="138"/>
    </row>
    <row r="68" spans="1:9" s="31" customFormat="1" ht="217.5" customHeight="1" x14ac:dyDescent="0.25">
      <c r="A68" s="159"/>
      <c r="B68" s="160"/>
      <c r="H68" s="124"/>
      <c r="I68" s="138"/>
    </row>
    <row r="69" spans="1:9" ht="53.25" customHeight="1" x14ac:dyDescent="0.25">
      <c r="A69" s="159"/>
      <c r="B69" s="161"/>
    </row>
    <row r="70" spans="1:9" x14ac:dyDescent="0.25">
      <c r="A70" s="156"/>
      <c r="B70" s="156"/>
    </row>
    <row r="71" spans="1:9" x14ac:dyDescent="0.25">
      <c r="B71" s="118"/>
    </row>
    <row r="75" spans="1:9" x14ac:dyDescent="0.25">
      <c r="B75" s="118"/>
    </row>
  </sheetData>
  <mergeCells count="13">
    <mergeCell ref="C3:F3"/>
    <mergeCell ref="G3:J3"/>
    <mergeCell ref="A1:J1"/>
    <mergeCell ref="C2:J2"/>
    <mergeCell ref="A2:A4"/>
    <mergeCell ref="B2:B4"/>
    <mergeCell ref="A67:B67"/>
    <mergeCell ref="A68:B68"/>
    <mergeCell ref="A69:B69"/>
    <mergeCell ref="A70:B70"/>
    <mergeCell ref="A64:B64"/>
    <mergeCell ref="A65:B65"/>
    <mergeCell ref="A66:B66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5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2" t="s">
        <v>345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5.75" customHeight="1" x14ac:dyDescent="0.25">
      <c r="A2" s="163" t="s">
        <v>0</v>
      </c>
      <c r="B2" s="166" t="s">
        <v>2</v>
      </c>
      <c r="C2" s="169" t="s">
        <v>18</v>
      </c>
      <c r="D2" s="169"/>
      <c r="E2" s="169"/>
      <c r="F2" s="169"/>
      <c r="G2" s="169"/>
      <c r="H2" s="169"/>
      <c r="I2" s="169"/>
      <c r="J2" s="169"/>
      <c r="K2" s="169"/>
    </row>
    <row r="3" spans="1:11" ht="33.75" customHeight="1" x14ac:dyDescent="0.25">
      <c r="A3" s="164"/>
      <c r="B3" s="167"/>
      <c r="C3" s="170" t="s">
        <v>8</v>
      </c>
      <c r="D3" s="170"/>
      <c r="E3" s="170"/>
      <c r="F3" s="170"/>
      <c r="G3" s="170"/>
      <c r="H3" s="170" t="s">
        <v>53</v>
      </c>
      <c r="I3" s="176"/>
      <c r="J3" s="176"/>
      <c r="K3" s="176"/>
    </row>
    <row r="4" spans="1:11" s="8" customFormat="1" ht="63" x14ac:dyDescent="0.25">
      <c r="A4" s="165"/>
      <c r="B4" s="168"/>
      <c r="C4" s="57" t="s">
        <v>14</v>
      </c>
      <c r="D4" s="57" t="s">
        <v>6</v>
      </c>
      <c r="E4" s="131" t="s">
        <v>131</v>
      </c>
      <c r="F4" s="57" t="s">
        <v>49</v>
      </c>
      <c r="G4" s="57" t="s">
        <v>7</v>
      </c>
      <c r="H4" s="57" t="s">
        <v>9</v>
      </c>
      <c r="I4" s="57" t="s">
        <v>128</v>
      </c>
      <c r="J4" s="131" t="s">
        <v>129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1">
        <v>3</v>
      </c>
      <c r="D5" s="142">
        <v>4</v>
      </c>
      <c r="E5" s="141">
        <v>5</v>
      </c>
      <c r="F5" s="142">
        <v>6</v>
      </c>
      <c r="G5" s="141">
        <v>7</v>
      </c>
      <c r="H5" s="142">
        <v>8</v>
      </c>
      <c r="I5" s="141">
        <v>9</v>
      </c>
      <c r="J5" s="142">
        <v>10</v>
      </c>
      <c r="K5" s="141">
        <v>11</v>
      </c>
    </row>
    <row r="6" spans="1:11" s="10" customFormat="1" ht="51" customHeight="1" x14ac:dyDescent="0.25">
      <c r="A6" s="56">
        <v>1</v>
      </c>
      <c r="B6" s="12" t="s">
        <v>191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192</v>
      </c>
      <c r="C7" s="57" t="s">
        <v>75</v>
      </c>
      <c r="D7" s="25" t="s">
        <v>193</v>
      </c>
      <c r="E7" s="25"/>
      <c r="F7" s="57"/>
      <c r="G7" s="59" t="s">
        <v>12</v>
      </c>
      <c r="H7" s="14" t="s">
        <v>115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192</v>
      </c>
      <c r="C8" s="131">
        <v>0.4</v>
      </c>
      <c r="D8" s="25" t="s">
        <v>193</v>
      </c>
      <c r="E8" s="25"/>
      <c r="F8" s="131"/>
      <c r="G8" s="133" t="s">
        <v>12</v>
      </c>
      <c r="H8" s="14" t="s">
        <v>115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192</v>
      </c>
      <c r="C9" s="131" t="s">
        <v>75</v>
      </c>
      <c r="D9" s="25" t="s">
        <v>194</v>
      </c>
      <c r="E9" s="25"/>
      <c r="F9" s="131"/>
      <c r="G9" s="133" t="s">
        <v>12</v>
      </c>
      <c r="H9" s="14" t="s">
        <v>115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92</v>
      </c>
      <c r="B10" s="12" t="s">
        <v>192</v>
      </c>
      <c r="C10" s="131">
        <v>0.4</v>
      </c>
      <c r="D10" s="25" t="s">
        <v>194</v>
      </c>
      <c r="E10" s="25"/>
      <c r="F10" s="131"/>
      <c r="G10" s="133" t="s">
        <v>12</v>
      </c>
      <c r="H10" s="14" t="s">
        <v>115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94</v>
      </c>
      <c r="B11" s="12" t="s">
        <v>195</v>
      </c>
      <c r="C11" s="131" t="s">
        <v>75</v>
      </c>
      <c r="D11" s="25" t="s">
        <v>193</v>
      </c>
      <c r="E11" s="25"/>
      <c r="F11" s="57"/>
      <c r="G11" s="133" t="s">
        <v>12</v>
      </c>
      <c r="H11" s="14" t="s">
        <v>196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95</v>
      </c>
      <c r="B12" s="12" t="s">
        <v>195</v>
      </c>
      <c r="C12" s="131">
        <v>0.4</v>
      </c>
      <c r="D12" s="25" t="s">
        <v>193</v>
      </c>
      <c r="E12" s="25"/>
      <c r="F12" s="131"/>
      <c r="G12" s="133" t="s">
        <v>12</v>
      </c>
      <c r="H12" s="14" t="s">
        <v>196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96</v>
      </c>
      <c r="B13" s="12" t="s">
        <v>195</v>
      </c>
      <c r="C13" s="131" t="s">
        <v>75</v>
      </c>
      <c r="D13" s="25" t="s">
        <v>194</v>
      </c>
      <c r="E13" s="25"/>
      <c r="F13" s="131"/>
      <c r="G13" s="133" t="s">
        <v>12</v>
      </c>
      <c r="H13" s="14" t="s">
        <v>196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97</v>
      </c>
      <c r="B14" s="12" t="s">
        <v>195</v>
      </c>
      <c r="C14" s="131">
        <v>0.4</v>
      </c>
      <c r="D14" s="25" t="s">
        <v>194</v>
      </c>
      <c r="E14" s="25"/>
      <c r="F14" s="131"/>
      <c r="G14" s="133" t="s">
        <v>12</v>
      </c>
      <c r="H14" s="14" t="s">
        <v>196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98</v>
      </c>
      <c r="B15" s="12" t="s">
        <v>197</v>
      </c>
      <c r="C15" s="131" t="s">
        <v>198</v>
      </c>
      <c r="D15" s="25" t="s">
        <v>199</v>
      </c>
      <c r="E15" s="25"/>
      <c r="F15" s="131"/>
      <c r="G15" s="133" t="s">
        <v>12</v>
      </c>
      <c r="H15" s="14" t="s">
        <v>202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99</v>
      </c>
      <c r="B16" s="12" t="s">
        <v>197</v>
      </c>
      <c r="C16" s="131" t="s">
        <v>198</v>
      </c>
      <c r="D16" s="25" t="s">
        <v>200</v>
      </c>
      <c r="E16" s="25"/>
      <c r="F16" s="131"/>
      <c r="G16" s="133" t="s">
        <v>12</v>
      </c>
      <c r="H16" s="14" t="s">
        <v>202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234</v>
      </c>
      <c r="B17" s="12" t="s">
        <v>197</v>
      </c>
      <c r="C17" s="131" t="s">
        <v>198</v>
      </c>
      <c r="D17" s="25" t="s">
        <v>201</v>
      </c>
      <c r="E17" s="25"/>
      <c r="F17" s="131"/>
      <c r="G17" s="133" t="s">
        <v>12</v>
      </c>
      <c r="H17" s="14" t="s">
        <v>202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235</v>
      </c>
      <c r="B18" s="12" t="s">
        <v>203</v>
      </c>
      <c r="C18" s="131" t="s">
        <v>198</v>
      </c>
      <c r="D18" s="25" t="s">
        <v>204</v>
      </c>
      <c r="E18" s="25"/>
      <c r="F18" s="131"/>
      <c r="G18" s="133" t="s">
        <v>12</v>
      </c>
      <c r="H18" s="14" t="s">
        <v>217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236</v>
      </c>
      <c r="B19" s="12" t="s">
        <v>203</v>
      </c>
      <c r="C19" s="131" t="s">
        <v>198</v>
      </c>
      <c r="D19" s="25" t="s">
        <v>205</v>
      </c>
      <c r="E19" s="25"/>
      <c r="F19" s="131"/>
      <c r="G19" s="133" t="s">
        <v>12</v>
      </c>
      <c r="H19" s="14" t="s">
        <v>217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237</v>
      </c>
      <c r="B20" s="12" t="s">
        <v>203</v>
      </c>
      <c r="C20" s="131" t="s">
        <v>198</v>
      </c>
      <c r="D20" s="25" t="s">
        <v>206</v>
      </c>
      <c r="E20" s="25"/>
      <c r="F20" s="131"/>
      <c r="G20" s="133" t="s">
        <v>12</v>
      </c>
      <c r="H20" s="14" t="s">
        <v>217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238</v>
      </c>
      <c r="B21" s="12" t="s">
        <v>203</v>
      </c>
      <c r="C21" s="131" t="s">
        <v>198</v>
      </c>
      <c r="D21" s="25" t="s">
        <v>207</v>
      </c>
      <c r="E21" s="25"/>
      <c r="F21" s="131"/>
      <c r="G21" s="133" t="s">
        <v>12</v>
      </c>
      <c r="H21" s="14" t="s">
        <v>217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239</v>
      </c>
      <c r="B22" s="12" t="s">
        <v>203</v>
      </c>
      <c r="C22" s="131" t="s">
        <v>198</v>
      </c>
      <c r="D22" s="25" t="s">
        <v>208</v>
      </c>
      <c r="E22" s="25"/>
      <c r="F22" s="131"/>
      <c r="G22" s="133" t="s">
        <v>12</v>
      </c>
      <c r="H22" s="14" t="s">
        <v>217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240</v>
      </c>
      <c r="B23" s="12" t="s">
        <v>203</v>
      </c>
      <c r="C23" s="131" t="s">
        <v>198</v>
      </c>
      <c r="D23" s="25" t="s">
        <v>209</v>
      </c>
      <c r="E23" s="25"/>
      <c r="F23" s="131"/>
      <c r="G23" s="133" t="s">
        <v>12</v>
      </c>
      <c r="H23" s="14" t="s">
        <v>217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241</v>
      </c>
      <c r="B24" s="12" t="s">
        <v>203</v>
      </c>
      <c r="C24" s="131" t="s">
        <v>198</v>
      </c>
      <c r="D24" s="25" t="s">
        <v>210</v>
      </c>
      <c r="E24" s="25"/>
      <c r="F24" s="131"/>
      <c r="G24" s="133" t="s">
        <v>12</v>
      </c>
      <c r="H24" s="14" t="s">
        <v>217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242</v>
      </c>
      <c r="B25" s="12" t="s">
        <v>203</v>
      </c>
      <c r="C25" s="131" t="s">
        <v>198</v>
      </c>
      <c r="D25" s="25" t="s">
        <v>211</v>
      </c>
      <c r="E25" s="25"/>
      <c r="F25" s="131"/>
      <c r="G25" s="133" t="s">
        <v>12</v>
      </c>
      <c r="H25" s="14" t="s">
        <v>217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243</v>
      </c>
      <c r="B26" s="12" t="s">
        <v>203</v>
      </c>
      <c r="C26" s="131" t="s">
        <v>198</v>
      </c>
      <c r="D26" s="25" t="s">
        <v>212</v>
      </c>
      <c r="E26" s="25"/>
      <c r="F26" s="131"/>
      <c r="G26" s="133" t="s">
        <v>12</v>
      </c>
      <c r="H26" s="14" t="s">
        <v>217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244</v>
      </c>
      <c r="B27" s="12" t="s">
        <v>203</v>
      </c>
      <c r="C27" s="131" t="s">
        <v>198</v>
      </c>
      <c r="D27" s="25" t="s">
        <v>213</v>
      </c>
      <c r="E27" s="25"/>
      <c r="F27" s="131"/>
      <c r="G27" s="133" t="s">
        <v>12</v>
      </c>
      <c r="H27" s="14" t="s">
        <v>217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245</v>
      </c>
      <c r="B28" s="12" t="s">
        <v>203</v>
      </c>
      <c r="C28" s="131" t="s">
        <v>198</v>
      </c>
      <c r="D28" s="25" t="s">
        <v>214</v>
      </c>
      <c r="E28" s="25"/>
      <c r="F28" s="131"/>
      <c r="G28" s="133" t="s">
        <v>12</v>
      </c>
      <c r="H28" s="14" t="s">
        <v>217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246</v>
      </c>
      <c r="B29" s="12" t="s">
        <v>203</v>
      </c>
      <c r="C29" s="131" t="s">
        <v>198</v>
      </c>
      <c r="D29" s="25" t="s">
        <v>215</v>
      </c>
      <c r="E29" s="25"/>
      <c r="F29" s="131"/>
      <c r="G29" s="133" t="s">
        <v>12</v>
      </c>
      <c r="H29" s="14" t="s">
        <v>217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247</v>
      </c>
      <c r="B30" s="12" t="s">
        <v>203</v>
      </c>
      <c r="C30" s="131" t="s">
        <v>198</v>
      </c>
      <c r="D30" s="25" t="s">
        <v>216</v>
      </c>
      <c r="E30" s="25"/>
      <c r="F30" s="131"/>
      <c r="G30" s="133" t="s">
        <v>12</v>
      </c>
      <c r="H30" s="14" t="s">
        <v>217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164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149</v>
      </c>
      <c r="D32" s="131" t="s">
        <v>219</v>
      </c>
      <c r="E32" s="131"/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218</v>
      </c>
      <c r="D33" s="131" t="s">
        <v>220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165</v>
      </c>
      <c r="B34" s="12" t="s">
        <v>36</v>
      </c>
      <c r="C34" s="121" t="s">
        <v>218</v>
      </c>
      <c r="D34" s="131" t="s">
        <v>221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166</v>
      </c>
      <c r="B35" s="12" t="s">
        <v>36</v>
      </c>
      <c r="C35" s="121" t="s">
        <v>218</v>
      </c>
      <c r="D35" s="131" t="s">
        <v>222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113</v>
      </c>
      <c r="B36" s="12" t="s">
        <v>223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195</v>
      </c>
      <c r="C37" s="131" t="s">
        <v>75</v>
      </c>
      <c r="D37" s="25" t="s">
        <v>193</v>
      </c>
      <c r="E37" s="25"/>
      <c r="F37" s="131"/>
      <c r="G37" s="133" t="s">
        <v>12</v>
      </c>
      <c r="H37" s="14" t="s">
        <v>196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195</v>
      </c>
      <c r="C38" s="131">
        <v>0.4</v>
      </c>
      <c r="D38" s="25" t="s">
        <v>193</v>
      </c>
      <c r="E38" s="25"/>
      <c r="F38" s="131"/>
      <c r="G38" s="133" t="s">
        <v>12</v>
      </c>
      <c r="H38" s="14" t="s">
        <v>196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248</v>
      </c>
      <c r="B39" s="12" t="s">
        <v>195</v>
      </c>
      <c r="C39" s="131" t="s">
        <v>75</v>
      </c>
      <c r="D39" s="25" t="s">
        <v>194</v>
      </c>
      <c r="E39" s="25"/>
      <c r="F39" s="131"/>
      <c r="G39" s="133" t="s">
        <v>12</v>
      </c>
      <c r="H39" s="14" t="s">
        <v>196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249</v>
      </c>
      <c r="B40" s="12" t="s">
        <v>195</v>
      </c>
      <c r="C40" s="131">
        <v>0.4</v>
      </c>
      <c r="D40" s="25" t="s">
        <v>194</v>
      </c>
      <c r="E40" s="25"/>
      <c r="F40" s="131"/>
      <c r="G40" s="133" t="s">
        <v>12</v>
      </c>
      <c r="H40" s="14" t="s">
        <v>196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250</v>
      </c>
      <c r="B41" s="12" t="s">
        <v>197</v>
      </c>
      <c r="C41" s="131" t="s">
        <v>198</v>
      </c>
      <c r="D41" s="25" t="s">
        <v>199</v>
      </c>
      <c r="E41" s="25"/>
      <c r="F41" s="131"/>
      <c r="G41" s="133" t="s">
        <v>12</v>
      </c>
      <c r="H41" s="14" t="s">
        <v>202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251</v>
      </c>
      <c r="B42" s="12" t="s">
        <v>197</v>
      </c>
      <c r="C42" s="131" t="s">
        <v>198</v>
      </c>
      <c r="D42" s="25" t="s">
        <v>200</v>
      </c>
      <c r="E42" s="25"/>
      <c r="F42" s="131"/>
      <c r="G42" s="133" t="s">
        <v>12</v>
      </c>
      <c r="H42" s="14" t="s">
        <v>202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252</v>
      </c>
      <c r="B43" s="12" t="s">
        <v>197</v>
      </c>
      <c r="C43" s="131" t="s">
        <v>198</v>
      </c>
      <c r="D43" s="25" t="s">
        <v>201</v>
      </c>
      <c r="E43" s="25"/>
      <c r="F43" s="131"/>
      <c r="G43" s="133" t="s">
        <v>12</v>
      </c>
      <c r="H43" s="14" t="s">
        <v>202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253</v>
      </c>
      <c r="B44" s="12" t="s">
        <v>203</v>
      </c>
      <c r="C44" s="131" t="s">
        <v>198</v>
      </c>
      <c r="D44" s="25" t="s">
        <v>204</v>
      </c>
      <c r="E44" s="25"/>
      <c r="F44" s="131"/>
      <c r="G44" s="133" t="s">
        <v>12</v>
      </c>
      <c r="H44" s="14" t="s">
        <v>217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254</v>
      </c>
      <c r="B45" s="12" t="s">
        <v>203</v>
      </c>
      <c r="C45" s="131" t="s">
        <v>198</v>
      </c>
      <c r="D45" s="25" t="s">
        <v>205</v>
      </c>
      <c r="E45" s="25"/>
      <c r="F45" s="131"/>
      <c r="G45" s="133" t="s">
        <v>12</v>
      </c>
      <c r="H45" s="14" t="s">
        <v>217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255</v>
      </c>
      <c r="B46" s="12" t="s">
        <v>203</v>
      </c>
      <c r="C46" s="131" t="s">
        <v>198</v>
      </c>
      <c r="D46" s="25" t="s">
        <v>206</v>
      </c>
      <c r="E46" s="25"/>
      <c r="F46" s="131"/>
      <c r="G46" s="133" t="s">
        <v>12</v>
      </c>
      <c r="H46" s="14" t="s">
        <v>217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256</v>
      </c>
      <c r="B47" s="12" t="s">
        <v>203</v>
      </c>
      <c r="C47" s="131" t="s">
        <v>198</v>
      </c>
      <c r="D47" s="25" t="s">
        <v>207</v>
      </c>
      <c r="E47" s="25"/>
      <c r="F47" s="131"/>
      <c r="G47" s="133" t="s">
        <v>12</v>
      </c>
      <c r="H47" s="14" t="s">
        <v>217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257</v>
      </c>
      <c r="B48" s="12" t="s">
        <v>203</v>
      </c>
      <c r="C48" s="131" t="s">
        <v>198</v>
      </c>
      <c r="D48" s="25" t="s">
        <v>208</v>
      </c>
      <c r="E48" s="25"/>
      <c r="F48" s="131"/>
      <c r="G48" s="133" t="s">
        <v>12</v>
      </c>
      <c r="H48" s="14" t="s">
        <v>217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258</v>
      </c>
      <c r="B49" s="12" t="s">
        <v>203</v>
      </c>
      <c r="C49" s="131" t="s">
        <v>198</v>
      </c>
      <c r="D49" s="25" t="s">
        <v>209</v>
      </c>
      <c r="E49" s="25"/>
      <c r="F49" s="131"/>
      <c r="G49" s="133" t="s">
        <v>12</v>
      </c>
      <c r="H49" s="14" t="s">
        <v>217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259</v>
      </c>
      <c r="B50" s="12" t="s">
        <v>203</v>
      </c>
      <c r="C50" s="131" t="s">
        <v>198</v>
      </c>
      <c r="D50" s="25" t="s">
        <v>210</v>
      </c>
      <c r="E50" s="25"/>
      <c r="F50" s="131"/>
      <c r="G50" s="133" t="s">
        <v>12</v>
      </c>
      <c r="H50" s="14" t="s">
        <v>217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260</v>
      </c>
      <c r="B51" s="12" t="s">
        <v>203</v>
      </c>
      <c r="C51" s="131" t="s">
        <v>198</v>
      </c>
      <c r="D51" s="25" t="s">
        <v>211</v>
      </c>
      <c r="E51" s="25"/>
      <c r="F51" s="131"/>
      <c r="G51" s="133" t="s">
        <v>12</v>
      </c>
      <c r="H51" s="14" t="s">
        <v>217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261</v>
      </c>
      <c r="B52" s="12" t="s">
        <v>203</v>
      </c>
      <c r="C52" s="131" t="s">
        <v>198</v>
      </c>
      <c r="D52" s="25" t="s">
        <v>212</v>
      </c>
      <c r="E52" s="25"/>
      <c r="F52" s="131"/>
      <c r="G52" s="133" t="s">
        <v>12</v>
      </c>
      <c r="H52" s="14" t="s">
        <v>217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262</v>
      </c>
      <c r="B53" s="12" t="s">
        <v>203</v>
      </c>
      <c r="C53" s="131" t="s">
        <v>198</v>
      </c>
      <c r="D53" s="25" t="s">
        <v>213</v>
      </c>
      <c r="E53" s="25"/>
      <c r="F53" s="131"/>
      <c r="G53" s="133" t="s">
        <v>12</v>
      </c>
      <c r="H53" s="14" t="s">
        <v>217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263</v>
      </c>
      <c r="B54" s="12" t="s">
        <v>203</v>
      </c>
      <c r="C54" s="131" t="s">
        <v>198</v>
      </c>
      <c r="D54" s="25" t="s">
        <v>214</v>
      </c>
      <c r="E54" s="25"/>
      <c r="F54" s="131"/>
      <c r="G54" s="133" t="s">
        <v>12</v>
      </c>
      <c r="H54" s="14" t="s">
        <v>217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264</v>
      </c>
      <c r="B55" s="12" t="s">
        <v>203</v>
      </c>
      <c r="C55" s="131" t="s">
        <v>198</v>
      </c>
      <c r="D55" s="25" t="s">
        <v>215</v>
      </c>
      <c r="E55" s="25"/>
      <c r="F55" s="131"/>
      <c r="G55" s="133" t="s">
        <v>12</v>
      </c>
      <c r="H55" s="14" t="s">
        <v>217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265</v>
      </c>
      <c r="B56" s="12" t="s">
        <v>203</v>
      </c>
      <c r="C56" s="131" t="s">
        <v>198</v>
      </c>
      <c r="D56" s="25" t="s">
        <v>216</v>
      </c>
      <c r="E56" s="25"/>
      <c r="F56" s="131"/>
      <c r="G56" s="133" t="s">
        <v>12</v>
      </c>
      <c r="H56" s="14" t="s">
        <v>217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266</v>
      </c>
      <c r="B57" s="12" t="s">
        <v>224</v>
      </c>
      <c r="C57" s="136" t="s">
        <v>198</v>
      </c>
      <c r="D57" s="25" t="s">
        <v>225</v>
      </c>
      <c r="E57" s="25"/>
      <c r="F57" s="136"/>
      <c r="G57" s="139" t="s">
        <v>10</v>
      </c>
      <c r="H57" s="14" t="s">
        <v>229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267</v>
      </c>
      <c r="B58" s="12" t="s">
        <v>224</v>
      </c>
      <c r="C58" s="136">
        <v>0.4</v>
      </c>
      <c r="D58" s="25" t="s">
        <v>226</v>
      </c>
      <c r="E58" s="25"/>
      <c r="F58" s="136"/>
      <c r="G58" s="139" t="s">
        <v>228</v>
      </c>
      <c r="H58" s="14" t="s">
        <v>229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268</v>
      </c>
      <c r="B59" s="12" t="s">
        <v>224</v>
      </c>
      <c r="C59" s="136" t="s">
        <v>75</v>
      </c>
      <c r="D59" s="25" t="s">
        <v>227</v>
      </c>
      <c r="E59" s="25"/>
      <c r="F59" s="136"/>
      <c r="G59" s="139" t="s">
        <v>228</v>
      </c>
      <c r="H59" s="14" t="s">
        <v>229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230</v>
      </c>
      <c r="C61" s="121" t="s">
        <v>52</v>
      </c>
      <c r="D61" s="131" t="s">
        <v>177</v>
      </c>
      <c r="E61" s="131" t="s">
        <v>52</v>
      </c>
      <c r="F61" s="131"/>
      <c r="G61" s="131" t="s">
        <v>184</v>
      </c>
      <c r="H61" s="14" t="s">
        <v>176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185</v>
      </c>
      <c r="B62" s="12" t="s">
        <v>230</v>
      </c>
      <c r="C62" s="121" t="s">
        <v>52</v>
      </c>
      <c r="D62" s="131" t="s">
        <v>178</v>
      </c>
      <c r="E62" s="131" t="s">
        <v>52</v>
      </c>
      <c r="F62" s="131"/>
      <c r="G62" s="131" t="s">
        <v>184</v>
      </c>
      <c r="H62" s="14" t="s">
        <v>176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269</v>
      </c>
      <c r="B63" s="12" t="s">
        <v>230</v>
      </c>
      <c r="C63" s="121" t="s">
        <v>52</v>
      </c>
      <c r="D63" s="131" t="s">
        <v>179</v>
      </c>
      <c r="E63" s="131" t="s">
        <v>52</v>
      </c>
      <c r="F63" s="131"/>
      <c r="G63" s="131" t="s">
        <v>184</v>
      </c>
      <c r="H63" s="14" t="s">
        <v>176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270</v>
      </c>
      <c r="B64" s="12" t="s">
        <v>230</v>
      </c>
      <c r="C64" s="121" t="s">
        <v>52</v>
      </c>
      <c r="D64" s="131" t="s">
        <v>180</v>
      </c>
      <c r="E64" s="131" t="s">
        <v>52</v>
      </c>
      <c r="F64" s="131"/>
      <c r="G64" s="131" t="s">
        <v>184</v>
      </c>
      <c r="H64" s="14" t="s">
        <v>176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271</v>
      </c>
      <c r="B65" s="12" t="s">
        <v>230</v>
      </c>
      <c r="C65" s="119" t="s">
        <v>52</v>
      </c>
      <c r="D65" s="25" t="s">
        <v>181</v>
      </c>
      <c r="E65" s="25" t="s">
        <v>52</v>
      </c>
      <c r="F65" s="57"/>
      <c r="G65" s="123" t="s">
        <v>184</v>
      </c>
      <c r="H65" s="14" t="s">
        <v>176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272</v>
      </c>
      <c r="B66" s="12" t="s">
        <v>230</v>
      </c>
      <c r="C66" s="136" t="s">
        <v>52</v>
      </c>
      <c r="D66" s="25" t="s">
        <v>182</v>
      </c>
      <c r="E66" s="25" t="s">
        <v>52</v>
      </c>
      <c r="F66" s="136"/>
      <c r="G66" s="139" t="s">
        <v>184</v>
      </c>
      <c r="H66" s="14" t="s">
        <v>176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92</v>
      </c>
      <c r="B67" s="12" t="s">
        <v>230</v>
      </c>
      <c r="C67" s="119" t="s">
        <v>52</v>
      </c>
      <c r="D67" s="25" t="s">
        <v>183</v>
      </c>
      <c r="E67" s="25" t="s">
        <v>52</v>
      </c>
      <c r="F67" s="119"/>
      <c r="G67" s="123" t="s">
        <v>184</v>
      </c>
      <c r="H67" s="14" t="s">
        <v>176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232</v>
      </c>
      <c r="E69" s="131" t="s">
        <v>52</v>
      </c>
      <c r="F69" s="57"/>
      <c r="G69" s="26" t="s">
        <v>12</v>
      </c>
      <c r="H69" s="14" t="s">
        <v>231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233</v>
      </c>
      <c r="E70" s="131" t="s">
        <v>52</v>
      </c>
      <c r="F70" s="57"/>
      <c r="G70" s="26" t="s">
        <v>12</v>
      </c>
      <c r="H70" s="14" t="s">
        <v>231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273</v>
      </c>
      <c r="B71" s="13" t="s">
        <v>13</v>
      </c>
      <c r="C71" s="121" t="s">
        <v>114</v>
      </c>
      <c r="D71" s="136" t="s">
        <v>232</v>
      </c>
      <c r="E71" s="136" t="s">
        <v>52</v>
      </c>
      <c r="F71" s="136"/>
      <c r="G71" s="26" t="s">
        <v>12</v>
      </c>
      <c r="H71" s="14" t="s">
        <v>231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274</v>
      </c>
      <c r="B72" s="13" t="s">
        <v>13</v>
      </c>
      <c r="C72" s="121" t="s">
        <v>114</v>
      </c>
      <c r="D72" s="136" t="s">
        <v>233</v>
      </c>
      <c r="E72" s="136" t="s">
        <v>52</v>
      </c>
      <c r="F72" s="136"/>
      <c r="G72" s="26" t="s">
        <v>12</v>
      </c>
      <c r="H72" s="14" t="s">
        <v>231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5"/>
      <c r="B76" s="175"/>
    </row>
    <row r="77" spans="1:11" s="31" customFormat="1" ht="41.25" customHeight="1" x14ac:dyDescent="0.25">
      <c r="A77" s="175"/>
      <c r="B77" s="175"/>
    </row>
    <row r="78" spans="1:11" s="31" customFormat="1" ht="38.25" customHeight="1" x14ac:dyDescent="0.25">
      <c r="A78" s="175"/>
      <c r="B78" s="175"/>
    </row>
    <row r="79" spans="1:11" s="31" customFormat="1" ht="18.75" customHeight="1" x14ac:dyDescent="0.25">
      <c r="A79" s="171"/>
      <c r="B79" s="171"/>
    </row>
    <row r="80" spans="1:11" s="31" customFormat="1" ht="42" customHeight="1" x14ac:dyDescent="0.25">
      <c r="A80" s="172"/>
      <c r="B80" s="173"/>
    </row>
    <row r="81" spans="1:2" ht="53.25" customHeight="1" x14ac:dyDescent="0.25">
      <c r="A81" s="172"/>
      <c r="B81" s="174"/>
    </row>
    <row r="82" spans="1:2" x14ac:dyDescent="0.25">
      <c r="A82" s="156"/>
      <c r="B82" s="15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45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2" t="s">
        <v>346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ht="15.75" customHeight="1" x14ac:dyDescent="0.25">
      <c r="A3" s="163" t="s">
        <v>0</v>
      </c>
      <c r="B3" s="166" t="s">
        <v>2</v>
      </c>
      <c r="C3" s="169" t="s">
        <v>18</v>
      </c>
      <c r="D3" s="169"/>
      <c r="E3" s="169"/>
      <c r="F3" s="169"/>
      <c r="G3" s="169"/>
      <c r="H3" s="169"/>
      <c r="I3" s="169"/>
      <c r="J3" s="169"/>
      <c r="K3" s="169"/>
    </row>
    <row r="4" spans="1:11" ht="33.75" customHeight="1" x14ac:dyDescent="0.25">
      <c r="A4" s="164"/>
      <c r="B4" s="167"/>
      <c r="C4" s="170" t="s">
        <v>8</v>
      </c>
      <c r="D4" s="170"/>
      <c r="E4" s="170"/>
      <c r="F4" s="170"/>
      <c r="G4" s="170"/>
      <c r="H4" s="170" t="s">
        <v>53</v>
      </c>
      <c r="I4" s="176"/>
      <c r="J4" s="176"/>
      <c r="K4" s="176"/>
    </row>
    <row r="5" spans="1:11" s="8" customFormat="1" ht="63" x14ac:dyDescent="0.25">
      <c r="A5" s="165"/>
      <c r="B5" s="168"/>
      <c r="C5" s="57" t="s">
        <v>14</v>
      </c>
      <c r="D5" s="57" t="s">
        <v>6</v>
      </c>
      <c r="E5" s="129" t="s">
        <v>131</v>
      </c>
      <c r="F5" s="57" t="s">
        <v>49</v>
      </c>
      <c r="G5" s="57" t="s">
        <v>7</v>
      </c>
      <c r="H5" s="57" t="s">
        <v>9</v>
      </c>
      <c r="I5" s="57" t="s">
        <v>128</v>
      </c>
      <c r="J5" s="129" t="s">
        <v>129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1">
        <v>3</v>
      </c>
      <c r="D6" s="142">
        <v>4</v>
      </c>
      <c r="E6" s="141">
        <v>5</v>
      </c>
      <c r="F6" s="142">
        <v>6</v>
      </c>
      <c r="G6" s="141">
        <v>7</v>
      </c>
      <c r="H6" s="142">
        <v>8</v>
      </c>
      <c r="I6" s="141">
        <v>9</v>
      </c>
      <c r="J6" s="142">
        <v>10</v>
      </c>
      <c r="K6" s="141">
        <v>11</v>
      </c>
    </row>
    <row r="7" spans="1:11" s="10" customFormat="1" ht="58.5" customHeight="1" x14ac:dyDescent="0.25">
      <c r="A7" s="49">
        <v>1</v>
      </c>
      <c r="B7" s="13" t="s">
        <v>130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116</v>
      </c>
      <c r="C8" s="129">
        <v>0.4</v>
      </c>
      <c r="D8" s="25" t="s">
        <v>132</v>
      </c>
      <c r="E8" s="25"/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133</v>
      </c>
      <c r="E9" s="25"/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117</v>
      </c>
      <c r="C10" s="129">
        <v>0.4</v>
      </c>
      <c r="D10" s="25" t="s">
        <v>134</v>
      </c>
      <c r="E10" s="25"/>
      <c r="F10" s="129"/>
      <c r="G10" s="130" t="s">
        <v>3</v>
      </c>
      <c r="H10" s="14" t="s">
        <v>15</v>
      </c>
      <c r="I10" s="129">
        <v>340</v>
      </c>
      <c r="J10" s="129">
        <v>1.08</v>
      </c>
      <c r="K10" s="15">
        <f t="shared" si="0"/>
        <v>0</v>
      </c>
    </row>
    <row r="11" spans="1:11" s="55" customFormat="1" ht="47.25" x14ac:dyDescent="0.25">
      <c r="A11" s="49" t="s">
        <v>92</v>
      </c>
      <c r="B11" s="13" t="s">
        <v>125</v>
      </c>
      <c r="C11" s="129">
        <v>0.4</v>
      </c>
      <c r="D11" s="25" t="s">
        <v>135</v>
      </c>
      <c r="E11" s="25"/>
      <c r="F11" s="129"/>
      <c r="G11" s="130" t="s">
        <v>3</v>
      </c>
      <c r="H11" s="14" t="s">
        <v>15</v>
      </c>
      <c r="I11" s="129">
        <v>398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94</v>
      </c>
      <c r="B12" s="13" t="s">
        <v>126</v>
      </c>
      <c r="C12" s="129">
        <v>0.4</v>
      </c>
      <c r="D12" s="25" t="s">
        <v>136</v>
      </c>
      <c r="E12" s="25"/>
      <c r="F12" s="129"/>
      <c r="G12" s="130" t="s">
        <v>3</v>
      </c>
      <c r="H12" s="14" t="s">
        <v>15</v>
      </c>
      <c r="I12" s="129">
        <v>448</v>
      </c>
      <c r="J12" s="129">
        <v>1.08</v>
      </c>
      <c r="K12" s="15">
        <f t="shared" si="0"/>
        <v>0</v>
      </c>
    </row>
    <row r="13" spans="1:11" s="10" customFormat="1" ht="47.25" x14ac:dyDescent="0.25">
      <c r="A13" s="49" t="s">
        <v>95</v>
      </c>
      <c r="B13" s="13" t="s">
        <v>127</v>
      </c>
      <c r="C13" s="129">
        <v>0.4</v>
      </c>
      <c r="D13" s="25" t="s">
        <v>137</v>
      </c>
      <c r="E13" s="25"/>
      <c r="F13" s="129"/>
      <c r="G13" s="130" t="s">
        <v>3</v>
      </c>
      <c r="H13" s="14" t="s">
        <v>15</v>
      </c>
      <c r="I13" s="129">
        <v>539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96</v>
      </c>
      <c r="B14" s="13" t="s">
        <v>118</v>
      </c>
      <c r="C14" s="129">
        <v>0.4</v>
      </c>
      <c r="D14" s="25" t="s">
        <v>138</v>
      </c>
      <c r="E14" s="25"/>
      <c r="F14" s="129"/>
      <c r="G14" s="130" t="s">
        <v>3</v>
      </c>
      <c r="H14" s="14" t="s">
        <v>15</v>
      </c>
      <c r="I14" s="129">
        <v>618</v>
      </c>
      <c r="J14" s="129">
        <v>1.08</v>
      </c>
      <c r="K14" s="15">
        <f t="shared" si="0"/>
        <v>0</v>
      </c>
    </row>
    <row r="15" spans="1:11" s="55" customFormat="1" ht="47.25" x14ac:dyDescent="0.25">
      <c r="A15" s="49" t="s">
        <v>97</v>
      </c>
      <c r="B15" s="13" t="s">
        <v>119</v>
      </c>
      <c r="C15" s="129">
        <v>0.4</v>
      </c>
      <c r="D15" s="25" t="s">
        <v>139</v>
      </c>
      <c r="E15" s="25"/>
      <c r="F15" s="129"/>
      <c r="G15" s="130" t="s">
        <v>3</v>
      </c>
      <c r="H15" s="14" t="s">
        <v>15</v>
      </c>
      <c r="I15" s="129">
        <v>722</v>
      </c>
      <c r="J15" s="129">
        <v>1.08</v>
      </c>
      <c r="K15" s="15">
        <f t="shared" si="0"/>
        <v>0</v>
      </c>
    </row>
    <row r="16" spans="1:11" s="10" customFormat="1" ht="47.25" x14ac:dyDescent="0.25">
      <c r="A16" s="49" t="s">
        <v>98</v>
      </c>
      <c r="B16" s="13" t="s">
        <v>120</v>
      </c>
      <c r="C16" s="129">
        <v>0.4</v>
      </c>
      <c r="D16" s="25" t="s">
        <v>140</v>
      </c>
      <c r="E16" s="25"/>
      <c r="F16" s="129"/>
      <c r="G16" s="130" t="s">
        <v>3</v>
      </c>
      <c r="H16" s="14" t="s">
        <v>15</v>
      </c>
      <c r="I16" s="129">
        <v>916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99</v>
      </c>
      <c r="B17" s="13" t="s">
        <v>121</v>
      </c>
      <c r="C17" s="129">
        <v>0.4</v>
      </c>
      <c r="D17" s="25" t="s">
        <v>141</v>
      </c>
      <c r="E17" s="25"/>
      <c r="F17" s="129"/>
      <c r="G17" s="130" t="s">
        <v>3</v>
      </c>
      <c r="H17" s="14" t="s">
        <v>15</v>
      </c>
      <c r="I17" s="129">
        <v>1116</v>
      </c>
      <c r="J17" s="129">
        <v>1.08</v>
      </c>
      <c r="K17" s="15">
        <f t="shared" si="0"/>
        <v>0</v>
      </c>
    </row>
    <row r="18" spans="1:11" s="10" customFormat="1" ht="58.5" customHeight="1" x14ac:dyDescent="0.25">
      <c r="A18" s="49" t="s">
        <v>164</v>
      </c>
      <c r="B18" s="13" t="s">
        <v>68</v>
      </c>
      <c r="C18" s="57" t="s">
        <v>52</v>
      </c>
      <c r="D18" s="57" t="s">
        <v>52</v>
      </c>
      <c r="E18" s="129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9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116</v>
      </c>
      <c r="C19" s="57">
        <v>10</v>
      </c>
      <c r="D19" s="25" t="s">
        <v>142</v>
      </c>
      <c r="E19" s="25"/>
      <c r="F19" s="57"/>
      <c r="G19" s="59" t="s">
        <v>3</v>
      </c>
      <c r="H19" s="14" t="s">
        <v>122</v>
      </c>
      <c r="I19" s="57">
        <v>2214</v>
      </c>
      <c r="J19" s="129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143</v>
      </c>
      <c r="E20" s="25"/>
      <c r="F20" s="57"/>
      <c r="G20" s="59" t="s">
        <v>3</v>
      </c>
      <c r="H20" s="14" t="s">
        <v>122</v>
      </c>
      <c r="I20" s="57">
        <v>2394</v>
      </c>
      <c r="J20" s="129">
        <v>1.08</v>
      </c>
      <c r="K20" s="15">
        <f t="shared" si="0"/>
        <v>0</v>
      </c>
    </row>
    <row r="21" spans="1:11" s="55" customFormat="1" ht="47.25" x14ac:dyDescent="0.25">
      <c r="A21" s="49" t="s">
        <v>165</v>
      </c>
      <c r="B21" s="13" t="s">
        <v>117</v>
      </c>
      <c r="C21" s="61">
        <v>10</v>
      </c>
      <c r="D21" s="25" t="s">
        <v>144</v>
      </c>
      <c r="E21" s="25"/>
      <c r="F21" s="61"/>
      <c r="G21" s="62" t="s">
        <v>3</v>
      </c>
      <c r="H21" s="14" t="s">
        <v>122</v>
      </c>
      <c r="I21" s="61">
        <v>3055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166</v>
      </c>
      <c r="B22" s="13" t="s">
        <v>125</v>
      </c>
      <c r="C22" s="125">
        <v>10</v>
      </c>
      <c r="D22" s="25" t="s">
        <v>145</v>
      </c>
      <c r="E22" s="25"/>
      <c r="F22" s="125"/>
      <c r="G22" s="126" t="s">
        <v>3</v>
      </c>
      <c r="H22" s="14" t="s">
        <v>122</v>
      </c>
      <c r="I22" s="125">
        <v>2106</v>
      </c>
      <c r="J22" s="129">
        <v>1.08</v>
      </c>
      <c r="K22" s="15">
        <f t="shared" si="0"/>
        <v>0</v>
      </c>
    </row>
    <row r="23" spans="1:11" s="55" customFormat="1" ht="47.25" x14ac:dyDescent="0.25">
      <c r="A23" s="49" t="s">
        <v>167</v>
      </c>
      <c r="B23" s="13" t="s">
        <v>126</v>
      </c>
      <c r="C23" s="125">
        <v>10</v>
      </c>
      <c r="D23" s="25" t="s">
        <v>146</v>
      </c>
      <c r="E23" s="25"/>
      <c r="F23" s="125"/>
      <c r="G23" s="126" t="s">
        <v>3</v>
      </c>
      <c r="H23" s="14" t="s">
        <v>122</v>
      </c>
      <c r="I23" s="125">
        <v>2037</v>
      </c>
      <c r="J23" s="129">
        <v>1.08</v>
      </c>
      <c r="K23" s="15">
        <f t="shared" si="0"/>
        <v>0</v>
      </c>
    </row>
    <row r="24" spans="1:11" s="10" customFormat="1" ht="47.25" x14ac:dyDescent="0.25">
      <c r="A24" s="49" t="s">
        <v>170</v>
      </c>
      <c r="B24" s="13" t="s">
        <v>127</v>
      </c>
      <c r="C24" s="119">
        <v>6</v>
      </c>
      <c r="D24" s="25" t="s">
        <v>142</v>
      </c>
      <c r="E24" s="25"/>
      <c r="F24" s="119"/>
      <c r="G24" s="123" t="s">
        <v>3</v>
      </c>
      <c r="H24" s="14" t="s">
        <v>122</v>
      </c>
      <c r="I24" s="119">
        <v>2136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171</v>
      </c>
      <c r="B25" s="13" t="s">
        <v>118</v>
      </c>
      <c r="C25" s="119">
        <v>6</v>
      </c>
      <c r="D25" s="25" t="s">
        <v>143</v>
      </c>
      <c r="E25" s="25"/>
      <c r="F25" s="119"/>
      <c r="G25" s="123" t="s">
        <v>3</v>
      </c>
      <c r="H25" s="14" t="s">
        <v>122</v>
      </c>
      <c r="I25" s="119">
        <v>2306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172</v>
      </c>
      <c r="B26" s="13" t="s">
        <v>119</v>
      </c>
      <c r="C26" s="119">
        <v>6</v>
      </c>
      <c r="D26" s="25" t="s">
        <v>144</v>
      </c>
      <c r="E26" s="25"/>
      <c r="F26" s="119"/>
      <c r="G26" s="123" t="s">
        <v>3</v>
      </c>
      <c r="H26" s="14" t="s">
        <v>122</v>
      </c>
      <c r="I26" s="119">
        <v>2366</v>
      </c>
      <c r="J26" s="129">
        <v>1.08</v>
      </c>
      <c r="K26" s="15">
        <f t="shared" si="0"/>
        <v>0</v>
      </c>
    </row>
    <row r="27" spans="1:11" s="10" customFormat="1" ht="47.25" x14ac:dyDescent="0.25">
      <c r="A27" s="49" t="s">
        <v>168</v>
      </c>
      <c r="B27" s="13" t="s">
        <v>120</v>
      </c>
      <c r="C27" s="119">
        <v>6</v>
      </c>
      <c r="D27" s="25" t="s">
        <v>147</v>
      </c>
      <c r="E27" s="25"/>
      <c r="F27" s="119"/>
      <c r="G27" s="123" t="s">
        <v>3</v>
      </c>
      <c r="H27" s="14" t="s">
        <v>122</v>
      </c>
      <c r="I27" s="119">
        <v>2058</v>
      </c>
      <c r="J27" s="129">
        <v>1.08</v>
      </c>
      <c r="K27" s="15">
        <f t="shared" si="0"/>
        <v>0</v>
      </c>
    </row>
    <row r="28" spans="1:11" s="10" customFormat="1" ht="47.25" x14ac:dyDescent="0.25">
      <c r="A28" s="49" t="s">
        <v>169</v>
      </c>
      <c r="B28" s="13" t="s">
        <v>121</v>
      </c>
      <c r="C28" s="129">
        <v>6</v>
      </c>
      <c r="D28" s="25" t="s">
        <v>148</v>
      </c>
      <c r="E28" s="25"/>
      <c r="F28" s="129"/>
      <c r="G28" s="130" t="s">
        <v>3</v>
      </c>
      <c r="H28" s="14" t="s">
        <v>122</v>
      </c>
      <c r="I28" s="129">
        <v>1979</v>
      </c>
      <c r="J28" s="129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113</v>
      </c>
      <c r="B29" s="27" t="s">
        <v>174</v>
      </c>
      <c r="C29" s="57" t="s">
        <v>52</v>
      </c>
      <c r="D29" s="57" t="s">
        <v>52</v>
      </c>
      <c r="E29" s="129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9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190</v>
      </c>
      <c r="C30" s="121" t="s">
        <v>149</v>
      </c>
      <c r="D30" s="25" t="s">
        <v>150</v>
      </c>
      <c r="E30" s="129" t="s">
        <v>52</v>
      </c>
      <c r="F30" s="57"/>
      <c r="G30" s="59" t="s">
        <v>3</v>
      </c>
      <c r="H30" s="14" t="s">
        <v>152</v>
      </c>
      <c r="I30" s="57">
        <v>496</v>
      </c>
      <c r="J30" s="129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190</v>
      </c>
      <c r="C31" s="121" t="s">
        <v>123</v>
      </c>
      <c r="D31" s="25" t="s">
        <v>151</v>
      </c>
      <c r="E31" s="129" t="s">
        <v>52</v>
      </c>
      <c r="F31" s="57"/>
      <c r="G31" s="59" t="s">
        <v>3</v>
      </c>
      <c r="H31" s="14" t="s">
        <v>152</v>
      </c>
      <c r="I31" s="57">
        <v>1428</v>
      </c>
      <c r="J31" s="129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153</v>
      </c>
      <c r="C32" s="129" t="s">
        <v>52</v>
      </c>
      <c r="D32" s="129" t="s">
        <v>52</v>
      </c>
      <c r="E32" s="129" t="s">
        <v>52</v>
      </c>
      <c r="F32" s="129" t="s">
        <v>52</v>
      </c>
      <c r="G32" s="129" t="s">
        <v>52</v>
      </c>
      <c r="H32" s="129" t="s">
        <v>52</v>
      </c>
      <c r="I32" s="129" t="s">
        <v>52</v>
      </c>
      <c r="J32" s="129" t="s">
        <v>52</v>
      </c>
      <c r="K32" s="129" t="s">
        <v>52</v>
      </c>
    </row>
    <row r="33" spans="1:11" s="10" customFormat="1" x14ac:dyDescent="0.25">
      <c r="A33" s="49" t="s">
        <v>51</v>
      </c>
      <c r="B33" s="13" t="s">
        <v>37</v>
      </c>
      <c r="C33" s="121" t="s">
        <v>52</v>
      </c>
      <c r="D33" s="25" t="s">
        <v>154</v>
      </c>
      <c r="E33" s="129" t="s">
        <v>52</v>
      </c>
      <c r="F33" s="129"/>
      <c r="G33" s="130" t="s">
        <v>157</v>
      </c>
      <c r="H33" s="14" t="s">
        <v>156</v>
      </c>
      <c r="I33" s="129">
        <v>1.3</v>
      </c>
      <c r="J33" s="129">
        <v>1</v>
      </c>
      <c r="K33" s="15">
        <f t="shared" ref="K33:K34" si="3">F33*I33*J33</f>
        <v>0</v>
      </c>
    </row>
    <row r="34" spans="1:11" s="10" customFormat="1" x14ac:dyDescent="0.25">
      <c r="A34" s="49" t="s">
        <v>185</v>
      </c>
      <c r="B34" s="13" t="s">
        <v>37</v>
      </c>
      <c r="C34" s="121" t="s">
        <v>52</v>
      </c>
      <c r="D34" s="25" t="s">
        <v>155</v>
      </c>
      <c r="E34" s="129" t="s">
        <v>52</v>
      </c>
      <c r="F34" s="129"/>
      <c r="G34" s="130" t="s">
        <v>157</v>
      </c>
      <c r="H34" s="14" t="s">
        <v>156</v>
      </c>
      <c r="I34" s="129">
        <v>2.3199999999999998</v>
      </c>
      <c r="J34" s="129">
        <v>1</v>
      </c>
      <c r="K34" s="15">
        <f t="shared" si="3"/>
        <v>0</v>
      </c>
    </row>
    <row r="35" spans="1:11" s="10" customFormat="1" x14ac:dyDescent="0.25">
      <c r="A35" s="49" t="s">
        <v>269</v>
      </c>
      <c r="B35" s="13" t="s">
        <v>38</v>
      </c>
      <c r="C35" s="121" t="s">
        <v>52</v>
      </c>
      <c r="D35" s="25" t="s">
        <v>154</v>
      </c>
      <c r="E35" s="129" t="s">
        <v>52</v>
      </c>
      <c r="F35" s="129"/>
      <c r="G35" s="130" t="s">
        <v>157</v>
      </c>
      <c r="H35" s="14" t="s">
        <v>156</v>
      </c>
      <c r="I35" s="129">
        <v>1.3</v>
      </c>
      <c r="J35" s="129">
        <v>1</v>
      </c>
      <c r="K35" s="15">
        <f t="shared" ref="K35:K36" si="4">F35*I35*J35</f>
        <v>0</v>
      </c>
    </row>
    <row r="36" spans="1:11" s="10" customFormat="1" x14ac:dyDescent="0.25">
      <c r="A36" s="49" t="s">
        <v>270</v>
      </c>
      <c r="B36" s="13" t="s">
        <v>38</v>
      </c>
      <c r="C36" s="121" t="s">
        <v>52</v>
      </c>
      <c r="D36" s="25" t="s">
        <v>155</v>
      </c>
      <c r="E36" s="129" t="s">
        <v>52</v>
      </c>
      <c r="F36" s="129"/>
      <c r="G36" s="130" t="s">
        <v>157</v>
      </c>
      <c r="H36" s="14" t="s">
        <v>156</v>
      </c>
      <c r="I36" s="129">
        <v>2.3199999999999998</v>
      </c>
      <c r="J36" s="129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173</v>
      </c>
      <c r="C37" s="119" t="s">
        <v>52</v>
      </c>
      <c r="D37" s="119" t="s">
        <v>52</v>
      </c>
      <c r="E37" s="129" t="s">
        <v>52</v>
      </c>
      <c r="F37" s="119" t="s">
        <v>52</v>
      </c>
      <c r="G37" s="119" t="s">
        <v>52</v>
      </c>
      <c r="H37" s="119" t="s">
        <v>52</v>
      </c>
      <c r="I37" s="119" t="s">
        <v>52</v>
      </c>
      <c r="J37" s="129" t="s">
        <v>52</v>
      </c>
      <c r="K37" s="119" t="s">
        <v>52</v>
      </c>
    </row>
    <row r="38" spans="1:11" s="10" customFormat="1" ht="31.5" x14ac:dyDescent="0.25">
      <c r="A38" s="49" t="s">
        <v>45</v>
      </c>
      <c r="B38" s="13" t="s">
        <v>190</v>
      </c>
      <c r="C38" s="57" t="s">
        <v>159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9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9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9" t="s">
        <v>52</v>
      </c>
      <c r="K39" s="119" t="s">
        <v>52</v>
      </c>
    </row>
    <row r="40" spans="1:11" s="10" customFormat="1" ht="78.75" x14ac:dyDescent="0.25">
      <c r="A40" s="49" t="s">
        <v>47</v>
      </c>
      <c r="B40" s="13" t="s">
        <v>190</v>
      </c>
      <c r="C40" s="121" t="s">
        <v>159</v>
      </c>
      <c r="D40" s="25" t="s">
        <v>160</v>
      </c>
      <c r="E40" s="25" t="s">
        <v>52</v>
      </c>
      <c r="F40" s="57"/>
      <c r="G40" s="26" t="s">
        <v>12</v>
      </c>
      <c r="H40" s="14" t="s">
        <v>158</v>
      </c>
      <c r="I40" s="57">
        <v>15329</v>
      </c>
      <c r="J40" s="129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190</v>
      </c>
      <c r="C41" s="121" t="s">
        <v>159</v>
      </c>
      <c r="D41" s="25" t="s">
        <v>161</v>
      </c>
      <c r="E41" s="25" t="s">
        <v>52</v>
      </c>
      <c r="F41" s="129"/>
      <c r="G41" s="26" t="s">
        <v>12</v>
      </c>
      <c r="H41" s="14" t="s">
        <v>158</v>
      </c>
      <c r="I41" s="129">
        <v>23088</v>
      </c>
      <c r="J41" s="129">
        <v>1.08</v>
      </c>
      <c r="K41" s="15">
        <f t="shared" si="2"/>
        <v>0</v>
      </c>
    </row>
    <row r="42" spans="1:11" s="10" customFormat="1" ht="78.75" x14ac:dyDescent="0.25">
      <c r="A42" s="49" t="s">
        <v>186</v>
      </c>
      <c r="B42" s="13" t="s">
        <v>190</v>
      </c>
      <c r="C42" s="121" t="s">
        <v>159</v>
      </c>
      <c r="D42" s="25" t="s">
        <v>162</v>
      </c>
      <c r="E42" s="25" t="s">
        <v>52</v>
      </c>
      <c r="F42" s="129"/>
      <c r="G42" s="26" t="s">
        <v>12</v>
      </c>
      <c r="H42" s="14" t="s">
        <v>158</v>
      </c>
      <c r="I42" s="129">
        <v>23636</v>
      </c>
      <c r="J42" s="129">
        <v>1.08</v>
      </c>
      <c r="K42" s="15">
        <f t="shared" si="2"/>
        <v>0</v>
      </c>
    </row>
    <row r="43" spans="1:11" s="10" customFormat="1" ht="78.75" x14ac:dyDescent="0.25">
      <c r="A43" s="49" t="s">
        <v>187</v>
      </c>
      <c r="B43" s="13" t="s">
        <v>190</v>
      </c>
      <c r="C43" s="121" t="s">
        <v>159</v>
      </c>
      <c r="D43" s="25" t="s">
        <v>163</v>
      </c>
      <c r="E43" s="25" t="s">
        <v>52</v>
      </c>
      <c r="F43" s="129"/>
      <c r="G43" s="26" t="s">
        <v>12</v>
      </c>
      <c r="H43" s="14" t="s">
        <v>158</v>
      </c>
      <c r="I43" s="129">
        <v>41090</v>
      </c>
      <c r="J43" s="129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188</v>
      </c>
      <c r="B44" s="13" t="s">
        <v>190</v>
      </c>
      <c r="C44" s="121" t="s">
        <v>159</v>
      </c>
      <c r="D44" s="25" t="s">
        <v>355</v>
      </c>
      <c r="E44" s="25" t="s">
        <v>52</v>
      </c>
      <c r="F44" s="129"/>
      <c r="G44" s="26" t="s">
        <v>12</v>
      </c>
      <c r="H44" s="14" t="s">
        <v>158</v>
      </c>
      <c r="I44" s="129">
        <v>18517</v>
      </c>
      <c r="J44" s="129">
        <v>1.08</v>
      </c>
      <c r="K44" s="15">
        <f t="shared" si="2"/>
        <v>0</v>
      </c>
    </row>
    <row r="45" spans="1:11" s="10" customFormat="1" ht="78.75" x14ac:dyDescent="0.25">
      <c r="A45" s="49" t="s">
        <v>189</v>
      </c>
      <c r="B45" s="13" t="s">
        <v>190</v>
      </c>
      <c r="C45" s="121" t="s">
        <v>159</v>
      </c>
      <c r="D45" s="25" t="s">
        <v>124</v>
      </c>
      <c r="E45" s="25" t="s">
        <v>52</v>
      </c>
      <c r="F45" s="129"/>
      <c r="G45" s="26" t="s">
        <v>12</v>
      </c>
      <c r="H45" s="14" t="s">
        <v>158</v>
      </c>
      <c r="I45" s="129">
        <v>53502</v>
      </c>
      <c r="J45" s="129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175</v>
      </c>
      <c r="C46" s="131" t="s">
        <v>52</v>
      </c>
      <c r="D46" s="131" t="s">
        <v>52</v>
      </c>
      <c r="E46" s="131" t="s">
        <v>52</v>
      </c>
      <c r="F46" s="131" t="s">
        <v>52</v>
      </c>
      <c r="G46" s="131" t="s">
        <v>52</v>
      </c>
      <c r="H46" s="131" t="s">
        <v>52</v>
      </c>
      <c r="I46" s="131" t="s">
        <v>52</v>
      </c>
      <c r="J46" s="131" t="s">
        <v>52</v>
      </c>
      <c r="K46" s="131" t="s">
        <v>52</v>
      </c>
    </row>
    <row r="47" spans="1:11" s="10" customFormat="1" ht="31.5" x14ac:dyDescent="0.25">
      <c r="A47" s="49" t="s">
        <v>24</v>
      </c>
      <c r="B47" s="13" t="s">
        <v>190</v>
      </c>
      <c r="C47" s="131" t="s">
        <v>52</v>
      </c>
      <c r="D47" s="25" t="s">
        <v>177</v>
      </c>
      <c r="E47" s="25" t="s">
        <v>52</v>
      </c>
      <c r="F47" s="131"/>
      <c r="G47" s="133" t="s">
        <v>184</v>
      </c>
      <c r="H47" s="14" t="s">
        <v>176</v>
      </c>
      <c r="I47" s="131">
        <v>3</v>
      </c>
      <c r="J47" s="131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190</v>
      </c>
      <c r="C48" s="131" t="s">
        <v>52</v>
      </c>
      <c r="D48" s="25" t="s">
        <v>178</v>
      </c>
      <c r="E48" s="25" t="s">
        <v>52</v>
      </c>
      <c r="F48" s="131"/>
      <c r="G48" s="133" t="s">
        <v>184</v>
      </c>
      <c r="H48" s="14" t="s">
        <v>176</v>
      </c>
      <c r="I48" s="131">
        <v>5</v>
      </c>
      <c r="J48" s="131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190</v>
      </c>
      <c r="C49" s="131" t="s">
        <v>52</v>
      </c>
      <c r="D49" s="25" t="s">
        <v>179</v>
      </c>
      <c r="E49" s="25" t="s">
        <v>52</v>
      </c>
      <c r="F49" s="131"/>
      <c r="G49" s="133" t="s">
        <v>184</v>
      </c>
      <c r="H49" s="14" t="s">
        <v>176</v>
      </c>
      <c r="I49" s="131">
        <v>10</v>
      </c>
      <c r="J49" s="131">
        <v>1</v>
      </c>
      <c r="K49" s="15">
        <f t="shared" si="7"/>
        <v>0</v>
      </c>
    </row>
    <row r="50" spans="1:11" s="10" customFormat="1" ht="31.5" x14ac:dyDescent="0.25">
      <c r="A50" s="49" t="s">
        <v>82</v>
      </c>
      <c r="B50" s="13" t="s">
        <v>190</v>
      </c>
      <c r="C50" s="131" t="s">
        <v>52</v>
      </c>
      <c r="D50" s="25" t="s">
        <v>180</v>
      </c>
      <c r="E50" s="25" t="s">
        <v>52</v>
      </c>
      <c r="F50" s="131"/>
      <c r="G50" s="133" t="s">
        <v>184</v>
      </c>
      <c r="H50" s="14" t="s">
        <v>176</v>
      </c>
      <c r="I50" s="131">
        <v>40</v>
      </c>
      <c r="J50" s="131">
        <v>1</v>
      </c>
      <c r="K50" s="15">
        <f t="shared" si="7"/>
        <v>0</v>
      </c>
    </row>
    <row r="51" spans="1:11" s="10" customFormat="1" ht="31.5" x14ac:dyDescent="0.25">
      <c r="A51" s="49" t="s">
        <v>83</v>
      </c>
      <c r="B51" s="13" t="s">
        <v>190</v>
      </c>
      <c r="C51" s="131" t="s">
        <v>52</v>
      </c>
      <c r="D51" s="25" t="s">
        <v>181</v>
      </c>
      <c r="E51" s="25" t="s">
        <v>52</v>
      </c>
      <c r="F51" s="131"/>
      <c r="G51" s="133" t="s">
        <v>184</v>
      </c>
      <c r="H51" s="14" t="s">
        <v>176</v>
      </c>
      <c r="I51" s="131">
        <v>70</v>
      </c>
      <c r="J51" s="131">
        <v>1</v>
      </c>
      <c r="K51" s="15">
        <f t="shared" si="7"/>
        <v>0</v>
      </c>
    </row>
    <row r="52" spans="1:11" s="10" customFormat="1" ht="31.5" x14ac:dyDescent="0.25">
      <c r="A52" s="49" t="s">
        <v>84</v>
      </c>
      <c r="B52" s="13" t="s">
        <v>190</v>
      </c>
      <c r="C52" s="131" t="s">
        <v>52</v>
      </c>
      <c r="D52" s="25" t="s">
        <v>182</v>
      </c>
      <c r="E52" s="25" t="s">
        <v>52</v>
      </c>
      <c r="F52" s="131"/>
      <c r="G52" s="133" t="s">
        <v>184</v>
      </c>
      <c r="H52" s="14" t="s">
        <v>176</v>
      </c>
      <c r="I52" s="131">
        <v>300</v>
      </c>
      <c r="J52" s="131">
        <v>1</v>
      </c>
      <c r="K52" s="15">
        <f t="shared" si="7"/>
        <v>0</v>
      </c>
    </row>
    <row r="53" spans="1:11" s="10" customFormat="1" ht="31.5" x14ac:dyDescent="0.25">
      <c r="A53" s="49" t="s">
        <v>86</v>
      </c>
      <c r="B53" s="13" t="s">
        <v>190</v>
      </c>
      <c r="C53" s="131" t="s">
        <v>52</v>
      </c>
      <c r="D53" s="25" t="s">
        <v>183</v>
      </c>
      <c r="E53" s="25" t="s">
        <v>52</v>
      </c>
      <c r="F53" s="131"/>
      <c r="G53" s="133" t="s">
        <v>184</v>
      </c>
      <c r="H53" s="14" t="s">
        <v>176</v>
      </c>
      <c r="I53" s="131">
        <v>500</v>
      </c>
      <c r="J53" s="131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9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5"/>
      <c r="B56" s="175"/>
    </row>
    <row r="57" spans="1:11" s="31" customFormat="1" ht="41.25" customHeight="1" x14ac:dyDescent="0.25">
      <c r="A57" s="175"/>
      <c r="B57" s="175"/>
    </row>
    <row r="58" spans="1:11" s="31" customFormat="1" ht="38.25" customHeight="1" x14ac:dyDescent="0.25">
      <c r="A58" s="175"/>
      <c r="B58" s="175"/>
    </row>
    <row r="59" spans="1:11" s="31" customFormat="1" ht="18.75" customHeight="1" x14ac:dyDescent="0.25">
      <c r="A59" s="171"/>
      <c r="B59" s="171"/>
    </row>
    <row r="60" spans="1:11" s="31" customFormat="1" ht="217.5" customHeight="1" x14ac:dyDescent="0.25">
      <c r="A60" s="172"/>
      <c r="B60" s="173"/>
    </row>
    <row r="61" spans="1:11" ht="53.25" customHeight="1" x14ac:dyDescent="0.25">
      <c r="A61" s="172"/>
      <c r="B61" s="174"/>
    </row>
    <row r="62" spans="1:11" x14ac:dyDescent="0.25">
      <c r="A62" s="156"/>
      <c r="B62" s="156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5" t="s">
        <v>28</v>
      </c>
      <c r="B2" s="195"/>
      <c r="C2" s="195"/>
      <c r="D2" s="195"/>
      <c r="E2" s="195"/>
      <c r="F2" s="195"/>
      <c r="G2" s="195"/>
      <c r="J2" s="70"/>
      <c r="K2" s="70"/>
    </row>
    <row r="3" spans="1:17" ht="36" customHeight="1" x14ac:dyDescent="0.25">
      <c r="A3" s="51" t="s">
        <v>0</v>
      </c>
      <c r="B3" s="1" t="s">
        <v>27</v>
      </c>
      <c r="C3" s="196" t="s">
        <v>17</v>
      </c>
      <c r="D3" s="196"/>
      <c r="E3" s="170" t="s">
        <v>18</v>
      </c>
      <c r="F3" s="170"/>
      <c r="G3" s="170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7">
        <v>3</v>
      </c>
      <c r="D4" s="198"/>
      <c r="E4" s="199">
        <v>4</v>
      </c>
      <c r="F4" s="200"/>
      <c r="G4" s="201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2"/>
      <c r="D5" s="202"/>
      <c r="E5" s="202">
        <f>+т4!K54+т3!K74+т2!J62</f>
        <v>0</v>
      </c>
      <c r="F5" s="202"/>
      <c r="G5" s="202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4"/>
      <c r="D6" s="194"/>
      <c r="E6" s="194">
        <f>+E5*0.18</f>
        <v>0</v>
      </c>
      <c r="F6" s="194"/>
      <c r="G6" s="194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4"/>
      <c r="D7" s="194"/>
      <c r="E7" s="194">
        <f>+E5*1.18</f>
        <v>0</v>
      </c>
      <c r="F7" s="194"/>
      <c r="G7" s="194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2"/>
      <c r="D8" s="193"/>
      <c r="E8" s="194">
        <f>208413*1.073*1.065*1.062*1.062</f>
        <v>268610.61322214518</v>
      </c>
      <c r="F8" s="194"/>
      <c r="G8" s="194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79"/>
      <c r="D9" s="180"/>
      <c r="E9" s="186">
        <v>266603</v>
      </c>
      <c r="F9" s="187"/>
      <c r="G9" s="188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79"/>
      <c r="D10" s="180"/>
      <c r="E10" s="191">
        <f>E8-E11</f>
        <v>2007.6132221451844</v>
      </c>
      <c r="F10" s="187"/>
      <c r="G10" s="188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79"/>
      <c r="D11" s="180"/>
      <c r="E11" s="186">
        <v>266603</v>
      </c>
      <c r="F11" s="187"/>
      <c r="G11" s="188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79"/>
      <c r="D12" s="180"/>
      <c r="E12" s="181"/>
      <c r="F12" s="182"/>
      <c r="G12" s="183"/>
      <c r="H12" s="71"/>
      <c r="I12" s="71"/>
    </row>
    <row r="13" spans="1:17" ht="18" x14ac:dyDescent="0.25">
      <c r="A13" s="32" t="s">
        <v>25</v>
      </c>
      <c r="B13" s="35" t="s">
        <v>59</v>
      </c>
      <c r="C13" s="179"/>
      <c r="D13" s="180"/>
      <c r="E13" s="181"/>
      <c r="F13" s="182"/>
      <c r="G13" s="183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79"/>
      <c r="D15" s="180"/>
      <c r="E15" s="181"/>
      <c r="F15" s="182"/>
      <c r="G15" s="183"/>
      <c r="H15" s="71"/>
      <c r="I15" s="71"/>
    </row>
    <row r="16" spans="1:17" ht="18" x14ac:dyDescent="0.25">
      <c r="A16" s="32" t="s">
        <v>61</v>
      </c>
      <c r="B16" s="35" t="s">
        <v>62</v>
      </c>
      <c r="C16" s="179"/>
      <c r="D16" s="180"/>
      <c r="E16" s="181"/>
      <c r="F16" s="182"/>
      <c r="G16" s="183"/>
      <c r="H16" s="71"/>
      <c r="I16" s="71"/>
    </row>
    <row r="17" spans="1:13" ht="18" x14ac:dyDescent="0.25">
      <c r="A17" s="32" t="s">
        <v>26</v>
      </c>
      <c r="B17" s="35" t="s">
        <v>63</v>
      </c>
      <c r="C17" s="184"/>
      <c r="D17" s="185"/>
      <c r="E17" s="186"/>
      <c r="F17" s="187"/>
      <c r="G17" s="188"/>
      <c r="H17" s="74"/>
      <c r="I17" s="81"/>
    </row>
    <row r="18" spans="1:13" x14ac:dyDescent="0.25">
      <c r="A18" s="54"/>
      <c r="B18" s="38"/>
      <c r="C18" s="189"/>
      <c r="D18" s="189"/>
      <c r="E18" s="190"/>
      <c r="F18" s="190"/>
      <c r="G18" s="190"/>
    </row>
    <row r="19" spans="1:13" ht="18" x14ac:dyDescent="0.25">
      <c r="A19" s="177" t="s">
        <v>67</v>
      </c>
      <c r="B19" s="177"/>
      <c r="C19" s="177"/>
      <c r="D19" s="177"/>
      <c r="E19" s="177"/>
      <c r="F19" s="177"/>
      <c r="G19" s="177"/>
    </row>
    <row r="20" spans="1:13" ht="36" customHeight="1" x14ac:dyDescent="0.25">
      <c r="A20" s="178" t="s">
        <v>64</v>
      </c>
      <c r="B20" s="178"/>
      <c r="C20" s="178"/>
      <c r="D20" s="178"/>
      <c r="E20" s="178"/>
      <c r="F20" s="178"/>
      <c r="G20" s="178"/>
    </row>
    <row r="21" spans="1:13" ht="31.5" customHeight="1" x14ac:dyDescent="0.25">
      <c r="A21" s="178" t="s">
        <v>65</v>
      </c>
      <c r="B21" s="178"/>
      <c r="C21" s="178"/>
      <c r="D21" s="178"/>
      <c r="E21" s="178"/>
      <c r="F21" s="178"/>
      <c r="G21" s="178"/>
      <c r="H21" s="68" t="s">
        <v>23</v>
      </c>
    </row>
    <row r="22" spans="1:13" s="31" customFormat="1" ht="69.75" customHeight="1" x14ac:dyDescent="0.25">
      <c r="A22" s="178" t="s">
        <v>66</v>
      </c>
      <c r="B22" s="178"/>
      <c r="C22" s="178"/>
      <c r="D22" s="178"/>
      <c r="E22" s="178"/>
      <c r="F22" s="178"/>
      <c r="G22" s="178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5"/>
      <c r="B23" s="175"/>
      <c r="C23" s="175"/>
      <c r="D23" s="175"/>
      <c r="E23" s="175"/>
      <c r="F23" s="175"/>
      <c r="G23" s="175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5"/>
      <c r="B24" s="175"/>
      <c r="C24" s="175"/>
      <c r="D24" s="175"/>
      <c r="E24" s="175"/>
      <c r="F24" s="175"/>
      <c r="G24" s="175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5"/>
      <c r="B25" s="175"/>
      <c r="C25" s="175"/>
      <c r="D25" s="175"/>
      <c r="E25" s="175"/>
      <c r="F25" s="175"/>
      <c r="G25" s="175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1"/>
      <c r="B26" s="171"/>
      <c r="C26" s="171"/>
      <c r="D26" s="171"/>
      <c r="E26" s="171"/>
      <c r="F26" s="171"/>
      <c r="G26" s="171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2"/>
      <c r="B27" s="173"/>
      <c r="C27" s="173"/>
      <c r="D27" s="173"/>
      <c r="E27" s="173"/>
      <c r="F27" s="173"/>
      <c r="G27" s="173"/>
      <c r="H27" s="76"/>
      <c r="I27" s="77"/>
      <c r="J27" s="78"/>
      <c r="K27" s="78"/>
      <c r="L27" s="78"/>
      <c r="M27" s="78"/>
    </row>
    <row r="28" spans="1:13" ht="53.25" customHeight="1" x14ac:dyDescent="0.25">
      <c r="A28" s="172"/>
      <c r="B28" s="174"/>
      <c r="C28" s="174"/>
      <c r="D28" s="174"/>
      <c r="E28" s="174"/>
      <c r="F28" s="174"/>
      <c r="G28" s="174"/>
    </row>
    <row r="29" spans="1:13" x14ac:dyDescent="0.25">
      <c r="A29" s="156"/>
      <c r="B29" s="156"/>
      <c r="C29" s="156"/>
      <c r="D29" s="156"/>
      <c r="E29" s="156"/>
      <c r="F29" s="156"/>
      <c r="G29" s="15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5" zoomScaleNormal="80" zoomScaleSheetLayoutView="85" workbookViewId="0">
      <selection activeCell="C5" sqref="C5:D5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5"/>
      <c r="B1" s="205"/>
      <c r="C1" s="205"/>
      <c r="D1" s="20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4" t="s">
        <v>90</v>
      </c>
      <c r="B4" s="203" t="s">
        <v>91</v>
      </c>
      <c r="C4" s="203"/>
      <c r="D4" s="203"/>
      <c r="E4" s="21"/>
      <c r="F4" s="20"/>
      <c r="G4" s="22"/>
      <c r="H4" s="20"/>
      <c r="I4" s="108"/>
    </row>
    <row r="5" spans="1:9" ht="53.25" customHeight="1" x14ac:dyDescent="0.25">
      <c r="A5" s="204"/>
      <c r="B5" s="203"/>
      <c r="C5" s="106"/>
      <c r="D5" s="11"/>
      <c r="E5" s="108"/>
      <c r="F5" s="24"/>
      <c r="G5" s="108"/>
      <c r="H5" s="24"/>
      <c r="I5" s="108"/>
    </row>
    <row r="6" spans="1:9" ht="90.75" customHeight="1" x14ac:dyDescent="0.25">
      <c r="A6" s="106"/>
      <c r="B6" s="15"/>
      <c r="C6" s="110"/>
      <c r="D6" s="110"/>
      <c r="E6" s="31"/>
      <c r="F6" s="31"/>
      <c r="G6" s="31"/>
      <c r="H6" s="31"/>
      <c r="I6" s="31"/>
    </row>
    <row r="7" spans="1:9" ht="84.75" customHeight="1" x14ac:dyDescent="0.25">
      <c r="A7" s="106"/>
      <c r="B7" s="15"/>
      <c r="C7" s="109"/>
      <c r="D7" s="110"/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81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6" sqref="D16"/>
    </sheetView>
  </sheetViews>
  <sheetFormatPr defaultRowHeight="15.75" x14ac:dyDescent="0.25"/>
  <cols>
    <col min="1" max="1" width="9.625" style="47" customWidth="1"/>
    <col min="2" max="2" width="53.75" style="4" customWidth="1"/>
    <col min="3" max="3" width="23.75" style="4" hidden="1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6" t="str">
        <f>т1!D6</f>
        <v>Установка учетов с АСКУЭ на границе балансовой принадлежности с потребителями, запитанными от ВЛ-0,4кВ</v>
      </c>
      <c r="C1" s="206"/>
      <c r="D1" s="206"/>
      <c r="G1" s="22"/>
      <c r="H1" s="22"/>
    </row>
    <row r="2" spans="1:14" x14ac:dyDescent="0.25">
      <c r="A2" s="207" t="s">
        <v>359</v>
      </c>
      <c r="B2" s="207"/>
      <c r="C2" s="207"/>
      <c r="D2" s="207"/>
      <c r="G2" s="22"/>
      <c r="H2" s="22"/>
    </row>
    <row r="3" spans="1:14" ht="78.75" hidden="1" x14ac:dyDescent="0.25">
      <c r="A3" s="87" t="s">
        <v>80</v>
      </c>
      <c r="B3" s="208"/>
      <c r="C3" s="208"/>
      <c r="D3" s="208"/>
      <c r="G3" s="22"/>
      <c r="H3" s="22"/>
    </row>
    <row r="4" spans="1:14" s="84" customFormat="1" x14ac:dyDescent="0.25">
      <c r="A4" s="88" t="s">
        <v>0</v>
      </c>
      <c r="B4" s="1" t="s">
        <v>27</v>
      </c>
      <c r="C4" s="89" t="s">
        <v>17</v>
      </c>
      <c r="D4" s="83" t="s">
        <v>17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3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347</v>
      </c>
      <c r="C6" s="2"/>
      <c r="D6" s="67">
        <f>т1!J26+т2!J62+т3!K74+т4!K54</f>
        <v>5660.49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353</v>
      </c>
      <c r="C7" s="2"/>
      <c r="D7" s="66">
        <f>+D6*0.2</f>
        <v>1132.098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348</v>
      </c>
      <c r="C8" s="2"/>
      <c r="D8" s="66">
        <f>SUM(D6:D7)</f>
        <v>6792.5879999999997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3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358</v>
      </c>
      <c r="C10" s="92"/>
      <c r="D10" s="93">
        <f>D8-D9</f>
        <v>6792.5879999999997</v>
      </c>
      <c r="E10" s="94"/>
      <c r="F10" s="94"/>
      <c r="G10" s="94"/>
      <c r="H10" s="95"/>
      <c r="I10" s="95"/>
    </row>
    <row r="11" spans="1:14" ht="33.75" x14ac:dyDescent="0.25">
      <c r="A11" s="91">
        <v>6</v>
      </c>
      <c r="B11" s="92" t="s">
        <v>30</v>
      </c>
      <c r="C11" s="92"/>
      <c r="D11" s="127">
        <f>+D12+D13+D14+D15+D16+D17+D18+D19</f>
        <v>7593.3559275901571</v>
      </c>
      <c r="E11" s="96"/>
      <c r="F11" s="94"/>
      <c r="G11" s="94"/>
      <c r="H11" s="95"/>
      <c r="I11" s="95" t="s">
        <v>81</v>
      </c>
    </row>
    <row r="12" spans="1:14" ht="18" x14ac:dyDescent="0.25">
      <c r="A12" s="91" t="s">
        <v>24</v>
      </c>
      <c r="B12" s="97" t="s">
        <v>85</v>
      </c>
      <c r="C12" s="97"/>
      <c r="D12" s="128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349</v>
      </c>
      <c r="C13" s="97"/>
      <c r="D13" s="127">
        <f>[9]E0228_1074205010351_02_0_69_!$AV$44*1000</f>
        <v>2761.2000000000003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350</v>
      </c>
      <c r="C14" s="97"/>
      <c r="D14" s="127">
        <f>[9]E0228_1074205010351_02_0_69_!$BF$44*1000</f>
        <v>1599.6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82</v>
      </c>
      <c r="B15" s="97" t="s">
        <v>351</v>
      </c>
      <c r="C15" s="97"/>
      <c r="D15" s="127">
        <v>1581.4852874707226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83</v>
      </c>
      <c r="B16" s="97" t="s">
        <v>352</v>
      </c>
      <c r="C16" s="97"/>
      <c r="D16" s="127">
        <v>1651.0706401194343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84</v>
      </c>
      <c r="B17" s="97" t="s">
        <v>85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86</v>
      </c>
      <c r="B18" s="97" t="s">
        <v>87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88</v>
      </c>
      <c r="B19" s="97" t="s">
        <v>89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7651.420452313022</v>
      </c>
      <c r="E20" s="102"/>
      <c r="F20" s="103"/>
      <c r="G20" s="103"/>
      <c r="H20" s="104"/>
      <c r="I20" s="104"/>
    </row>
    <row r="21" spans="1:9" ht="36" customHeight="1" x14ac:dyDescent="0.25">
      <c r="A21" s="177" t="s">
        <v>67</v>
      </c>
      <c r="B21" s="177"/>
      <c r="C21" s="177"/>
      <c r="D21" s="177"/>
    </row>
    <row r="22" spans="1:9" ht="31.5" customHeight="1" x14ac:dyDescent="0.25">
      <c r="A22" s="178" t="s">
        <v>64</v>
      </c>
      <c r="B22" s="178"/>
      <c r="C22" s="178"/>
      <c r="D22" s="178"/>
    </row>
    <row r="23" spans="1:9" s="31" customFormat="1" ht="80.25" customHeight="1" x14ac:dyDescent="0.25">
      <c r="A23" s="178" t="s">
        <v>66</v>
      </c>
      <c r="B23" s="178"/>
      <c r="C23" s="178"/>
      <c r="D23" s="178"/>
      <c r="E23" s="65"/>
      <c r="F23" s="24"/>
    </row>
    <row r="24" spans="1:9" s="31" customFormat="1" ht="18.75" customHeight="1" x14ac:dyDescent="0.25">
      <c r="A24" s="209"/>
      <c r="B24" s="209"/>
      <c r="C24" s="209"/>
      <c r="D24" s="209"/>
      <c r="E24" s="65"/>
      <c r="F24" s="24"/>
    </row>
    <row r="25" spans="1:9" s="31" customFormat="1" ht="41.25" customHeight="1" x14ac:dyDescent="0.25">
      <c r="A25" s="175"/>
      <c r="B25" s="175"/>
      <c r="C25" s="175"/>
      <c r="D25" s="175"/>
      <c r="E25" s="65"/>
      <c r="F25" s="24"/>
    </row>
    <row r="26" spans="1:9" s="31" customFormat="1" ht="38.25" customHeight="1" x14ac:dyDescent="0.25">
      <c r="A26" s="175"/>
      <c r="B26" s="175"/>
      <c r="C26" s="175"/>
      <c r="D26" s="175"/>
      <c r="E26"/>
      <c r="F26" s="24"/>
    </row>
    <row r="27" spans="1:9" s="31" customFormat="1" ht="18.75" customHeight="1" x14ac:dyDescent="0.25">
      <c r="A27" s="171"/>
      <c r="B27" s="171"/>
      <c r="C27" s="171"/>
      <c r="D27" s="171"/>
      <c r="E27" s="65"/>
      <c r="F27" s="24"/>
    </row>
    <row r="28" spans="1:9" s="31" customFormat="1" ht="217.5" customHeight="1" x14ac:dyDescent="0.25">
      <c r="A28" s="172"/>
      <c r="B28" s="173"/>
      <c r="C28" s="173"/>
      <c r="D28" s="173"/>
      <c r="E28" s="65"/>
      <c r="F28" s="24"/>
    </row>
    <row r="29" spans="1:9" ht="53.25" customHeight="1" x14ac:dyDescent="0.25">
      <c r="A29" s="172"/>
      <c r="B29" s="174"/>
      <c r="C29" s="174"/>
      <c r="D29" s="174"/>
    </row>
    <row r="30" spans="1:9" x14ac:dyDescent="0.25">
      <c r="A30" s="156"/>
      <c r="B30" s="156"/>
      <c r="C30" s="156"/>
      <c r="D30" s="15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1</cp:lastModifiedBy>
  <cp:lastPrinted>2019-02-22T04:48:11Z</cp:lastPrinted>
  <dcterms:created xsi:type="dcterms:W3CDTF">2009-07-27T10:10:26Z</dcterms:created>
  <dcterms:modified xsi:type="dcterms:W3CDTF">2020-03-01T17:07:41Z</dcterms:modified>
</cp:coreProperties>
</file>